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Most" sheetId="2" r:id="rId2"/>
    <sheet name="SO 02 - Železniční svršek" sheetId="3" r:id="rId3"/>
    <sheet name="SO 03 - VR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01 - Most'!$C$130:$K$380</definedName>
    <definedName name="_xlnm.Print_Area" localSheetId="1">'SO 01 - Most'!$C$4:$J$76,'SO 01 - Most'!$C$82:$J$112,'SO 01 - Most'!$C$118:$K$380</definedName>
    <definedName name="_xlnm.Print_Titles" localSheetId="1">'SO 01 - Most'!$130:$130</definedName>
    <definedName name="_xlnm._FilterDatabase" localSheetId="2" hidden="1">'SO 02 - Železniční svršek'!$C$125:$K$217</definedName>
    <definedName name="_xlnm.Print_Area" localSheetId="2">'SO 02 - Železniční svršek'!$C$4:$J$76,'SO 02 - Železniční svršek'!$C$82:$J$107,'SO 02 - Železniční svršek'!$C$113:$K$217</definedName>
    <definedName name="_xlnm.Print_Titles" localSheetId="2">'SO 02 - Železniční svršek'!$125:$125</definedName>
    <definedName name="_xlnm._FilterDatabase" localSheetId="3" hidden="1">'SO 03 - VRN'!$C$122:$K$148</definedName>
    <definedName name="_xlnm.Print_Area" localSheetId="3">'SO 03 - VRN'!$C$4:$J$76,'SO 03 - VRN'!$C$82:$J$104,'SO 03 - VRN'!$C$110:$K$148</definedName>
    <definedName name="_xlnm.Print_Titles" localSheetId="3">'SO 03 - VRN'!$122:$122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8"/>
  <c r="BH148"/>
  <c r="BG148"/>
  <c r="BF148"/>
  <c r="T148"/>
  <c r="T147"/>
  <c r="R148"/>
  <c r="R147"/>
  <c r="P148"/>
  <c r="P147"/>
  <c r="BI146"/>
  <c r="BH146"/>
  <c r="BG146"/>
  <c r="BF146"/>
  <c r="T146"/>
  <c r="T145"/>
  <c r="R146"/>
  <c r="R145"/>
  <c r="P146"/>
  <c r="P145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119"/>
  <c r="J14"/>
  <c r="J12"/>
  <c r="J117"/>
  <c r="E7"/>
  <c r="E113"/>
  <c i="3" r="J197"/>
  <c r="J37"/>
  <c r="J36"/>
  <c i="1" r="AY96"/>
  <c i="3" r="J35"/>
  <c i="1" r="AX96"/>
  <c i="3" r="BI215"/>
  <c r="BH215"/>
  <c r="BG215"/>
  <c r="BF215"/>
  <c r="T215"/>
  <c r="R215"/>
  <c r="P215"/>
  <c r="BI214"/>
  <c r="BH214"/>
  <c r="BG214"/>
  <c r="BF214"/>
  <c r="T214"/>
  <c r="R214"/>
  <c r="P214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J103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3"/>
  <c r="BH133"/>
  <c r="BG133"/>
  <c r="BF133"/>
  <c r="T133"/>
  <c r="R133"/>
  <c r="P133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122"/>
  <c r="J20"/>
  <c r="J18"/>
  <c r="E18"/>
  <c r="F123"/>
  <c r="J17"/>
  <c r="J15"/>
  <c r="E15"/>
  <c r="F91"/>
  <c r="J14"/>
  <c r="J12"/>
  <c r="J120"/>
  <c r="E7"/>
  <c r="E85"/>
  <c i="2" r="J37"/>
  <c r="J36"/>
  <c i="1" r="AY95"/>
  <c i="2" r="J35"/>
  <c i="1" r="AX95"/>
  <c i="2" r="BI378"/>
  <c r="BH378"/>
  <c r="BG378"/>
  <c r="BF378"/>
  <c r="T378"/>
  <c r="T377"/>
  <c r="R378"/>
  <c r="R377"/>
  <c r="P378"/>
  <c r="P377"/>
  <c r="BI375"/>
  <c r="BH375"/>
  <c r="BG375"/>
  <c r="BF375"/>
  <c r="T375"/>
  <c r="R375"/>
  <c r="P375"/>
  <c r="BI374"/>
  <c r="BH374"/>
  <c r="BG374"/>
  <c r="BF374"/>
  <c r="T374"/>
  <c r="R374"/>
  <c r="P374"/>
  <c r="BI371"/>
  <c r="BH371"/>
  <c r="BG371"/>
  <c r="BF371"/>
  <c r="T371"/>
  <c r="R371"/>
  <c r="P371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61"/>
  <c r="BH361"/>
  <c r="BG361"/>
  <c r="BF361"/>
  <c r="T361"/>
  <c r="R361"/>
  <c r="P361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3"/>
  <c r="BH323"/>
  <c r="BG323"/>
  <c r="BF323"/>
  <c r="T323"/>
  <c r="R323"/>
  <c r="P323"/>
  <c r="BI319"/>
  <c r="BH319"/>
  <c r="BG319"/>
  <c r="BF319"/>
  <c r="T319"/>
  <c r="R319"/>
  <c r="P319"/>
  <c r="BI315"/>
  <c r="BH315"/>
  <c r="BG315"/>
  <c r="BF315"/>
  <c r="T315"/>
  <c r="R315"/>
  <c r="P315"/>
  <c r="BI312"/>
  <c r="BH312"/>
  <c r="BG312"/>
  <c r="BF312"/>
  <c r="T312"/>
  <c r="T311"/>
  <c r="R312"/>
  <c r="R311"/>
  <c r="P312"/>
  <c r="P311"/>
  <c r="BI310"/>
  <c r="BH310"/>
  <c r="BG310"/>
  <c r="BF310"/>
  <c r="T310"/>
  <c r="R310"/>
  <c r="P310"/>
  <c r="BI307"/>
  <c r="BH307"/>
  <c r="BG307"/>
  <c r="BF307"/>
  <c r="T307"/>
  <c r="R307"/>
  <c r="P307"/>
  <c r="BI306"/>
  <c r="BH306"/>
  <c r="BG306"/>
  <c r="BF306"/>
  <c r="T306"/>
  <c r="R306"/>
  <c r="P306"/>
  <c r="BI303"/>
  <c r="BH303"/>
  <c r="BG303"/>
  <c r="BF303"/>
  <c r="T303"/>
  <c r="R303"/>
  <c r="P303"/>
  <c r="BI299"/>
  <c r="BH299"/>
  <c r="BG299"/>
  <c r="BF299"/>
  <c r="T299"/>
  <c r="R299"/>
  <c r="P299"/>
  <c r="BI298"/>
  <c r="BH298"/>
  <c r="BG298"/>
  <c r="BF298"/>
  <c r="T298"/>
  <c r="R298"/>
  <c r="P298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6"/>
  <c r="BH266"/>
  <c r="BG266"/>
  <c r="BF266"/>
  <c r="T266"/>
  <c r="R266"/>
  <c r="P266"/>
  <c r="BI263"/>
  <c r="BH263"/>
  <c r="BG263"/>
  <c r="BF263"/>
  <c r="T263"/>
  <c r="R263"/>
  <c r="P263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4"/>
  <c r="BH184"/>
  <c r="BG184"/>
  <c r="BF184"/>
  <c r="T184"/>
  <c r="R184"/>
  <c r="P184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F125"/>
  <c r="E123"/>
  <c r="F89"/>
  <c r="E87"/>
  <c r="J24"/>
  <c r="E24"/>
  <c r="J128"/>
  <c r="J23"/>
  <c r="J21"/>
  <c r="E21"/>
  <c r="J127"/>
  <c r="J20"/>
  <c r="J18"/>
  <c r="E18"/>
  <c r="F92"/>
  <c r="J17"/>
  <c r="J15"/>
  <c r="E15"/>
  <c r="F91"/>
  <c r="J14"/>
  <c r="J12"/>
  <c r="J89"/>
  <c r="E7"/>
  <c r="E85"/>
  <c i="1" r="L90"/>
  <c r="AM90"/>
  <c r="AM89"/>
  <c r="L89"/>
  <c r="AM87"/>
  <c r="L87"/>
  <c r="L85"/>
  <c r="L84"/>
  <c i="4" r="BK148"/>
  <c r="J148"/>
  <c r="BK146"/>
  <c r="J146"/>
  <c r="BK143"/>
  <c r="J143"/>
  <c r="BK142"/>
  <c r="J142"/>
  <c r="BK139"/>
  <c r="J139"/>
  <c r="BK138"/>
  <c r="J138"/>
  <c r="BK135"/>
  <c r="J135"/>
  <c r="BK133"/>
  <c r="J133"/>
  <c r="BK131"/>
  <c r="J131"/>
  <c r="BK129"/>
  <c r="J129"/>
  <c r="BK128"/>
  <c r="J128"/>
  <c r="BK126"/>
  <c r="J126"/>
  <c i="3" r="J214"/>
  <c r="J204"/>
  <c r="BK199"/>
  <c r="J194"/>
  <c r="BK187"/>
  <c r="BK179"/>
  <c r="BK176"/>
  <c r="BK163"/>
  <c r="BK159"/>
  <c r="BK155"/>
  <c i="2" r="BK378"/>
  <c r="J378"/>
  <c r="BK375"/>
  <c r="J375"/>
  <c r="BK374"/>
  <c r="BK364"/>
  <c r="BK361"/>
  <c r="BK358"/>
  <c r="J355"/>
  <c r="BK349"/>
  <c r="BK346"/>
  <c r="J323"/>
  <c r="BK315"/>
  <c r="BK310"/>
  <c r="BK307"/>
  <c r="J306"/>
  <c r="J303"/>
  <c r="BK299"/>
  <c r="BK298"/>
  <c r="J295"/>
  <c r="J289"/>
  <c r="J286"/>
  <c r="BK279"/>
  <c r="BK277"/>
  <c r="BK276"/>
  <c r="J275"/>
  <c r="BK267"/>
  <c r="BK266"/>
  <c r="BK263"/>
  <c r="J262"/>
  <c r="J259"/>
  <c r="J255"/>
  <c r="J252"/>
  <c r="BK249"/>
  <c r="J245"/>
  <c r="J242"/>
  <c r="BK231"/>
  <c r="BK226"/>
  <c r="J209"/>
  <c r="J205"/>
  <c r="BK201"/>
  <c r="J197"/>
  <c r="J196"/>
  <c r="BK190"/>
  <c r="J184"/>
  <c r="BK181"/>
  <c r="BK179"/>
  <c r="J175"/>
  <c r="J166"/>
  <c r="BK162"/>
  <c r="BK157"/>
  <c r="J154"/>
  <c r="BK151"/>
  <c r="BK147"/>
  <c r="BK141"/>
  <c r="J137"/>
  <c r="BK134"/>
  <c i="3" r="J215"/>
  <c r="J210"/>
  <c r="BK208"/>
  <c r="BK204"/>
  <c r="BK194"/>
  <c r="BK193"/>
  <c r="BK188"/>
  <c r="J187"/>
  <c r="BK186"/>
  <c r="BK182"/>
  <c r="BK166"/>
  <c r="J159"/>
  <c r="BK147"/>
  <c r="BK144"/>
  <c r="J141"/>
  <c i="2" r="J374"/>
  <c r="BK367"/>
  <c r="BK362"/>
  <c r="J352"/>
  <c r="J340"/>
  <c r="BK333"/>
  <c r="BK330"/>
  <c r="BK326"/>
  <c r="BK319"/>
  <c r="J315"/>
  <c r="J312"/>
  <c r="BK306"/>
  <c r="J280"/>
  <c r="J271"/>
  <c r="BK252"/>
  <c r="J249"/>
  <c r="J241"/>
  <c r="BK235"/>
  <c r="J218"/>
  <c r="J214"/>
  <c r="BK205"/>
  <c r="J204"/>
  <c r="BK196"/>
  <c r="BK178"/>
  <c r="BK174"/>
  <c r="BK171"/>
  <c r="BK163"/>
  <c r="BK154"/>
  <c r="J151"/>
  <c r="BK144"/>
  <c r="J141"/>
  <c r="BK137"/>
  <c i="1" r="AS94"/>
  <c i="3" r="J209"/>
  <c r="J199"/>
  <c r="J192"/>
  <c r="J186"/>
  <c r="J182"/>
  <c r="BK173"/>
  <c r="BK170"/>
  <c r="BK151"/>
  <c r="J144"/>
  <c r="BK141"/>
  <c r="J138"/>
  <c r="J133"/>
  <c r="BK129"/>
  <c i="2" r="J371"/>
  <c r="J364"/>
  <c r="J362"/>
  <c r="J358"/>
  <c r="J346"/>
  <c r="J343"/>
  <c r="BK340"/>
  <c r="J336"/>
  <c r="J330"/>
  <c r="J326"/>
  <c r="BK323"/>
  <c r="J319"/>
  <c r="BK312"/>
  <c r="BK303"/>
  <c r="J298"/>
  <c r="BK295"/>
  <c r="J292"/>
  <c r="BK289"/>
  <c r="BK286"/>
  <c r="J283"/>
  <c r="J279"/>
  <c r="J277"/>
  <c r="J276"/>
  <c r="BK275"/>
  <c r="BK271"/>
  <c r="J266"/>
  <c r="BK259"/>
  <c r="J244"/>
  <c r="BK242"/>
  <c r="BK241"/>
  <c r="BK238"/>
  <c r="J231"/>
  <c r="J226"/>
  <c r="BK222"/>
  <c r="BK218"/>
  <c r="BK213"/>
  <c r="BK212"/>
  <c r="J208"/>
  <c r="BK204"/>
  <c r="J201"/>
  <c r="BK197"/>
  <c r="BK193"/>
  <c r="BK184"/>
  <c r="J180"/>
  <c r="J179"/>
  <c r="J178"/>
  <c r="BK175"/>
  <c r="J169"/>
  <c r="BK166"/>
  <c r="J157"/>
  <c r="J147"/>
  <c r="J144"/>
  <c i="3" r="BK215"/>
  <c r="BK214"/>
  <c r="BK210"/>
  <c r="BK209"/>
  <c r="J208"/>
  <c r="J193"/>
  <c r="BK192"/>
  <c r="J188"/>
  <c r="J179"/>
  <c r="J176"/>
  <c r="J173"/>
  <c r="J170"/>
  <c r="J166"/>
  <c r="J163"/>
  <c r="J155"/>
  <c r="J151"/>
  <c r="J147"/>
  <c r="BK138"/>
  <c r="BK133"/>
  <c r="J129"/>
  <c i="2" r="BK371"/>
  <c r="J367"/>
  <c r="J361"/>
  <c r="BK355"/>
  <c r="BK352"/>
  <c r="J349"/>
  <c r="BK343"/>
  <c r="BK336"/>
  <c r="J333"/>
  <c r="J310"/>
  <c r="J307"/>
  <c r="J299"/>
  <c r="BK292"/>
  <c r="BK283"/>
  <c r="BK280"/>
  <c r="J267"/>
  <c r="J263"/>
  <c r="BK262"/>
  <c r="BK255"/>
  <c r="BK245"/>
  <c r="BK244"/>
  <c r="J238"/>
  <c r="J235"/>
  <c r="J222"/>
  <c r="BK214"/>
  <c r="J213"/>
  <c r="J212"/>
  <c r="BK209"/>
  <c r="BK208"/>
  <c r="J193"/>
  <c r="J190"/>
  <c r="J181"/>
  <c r="BK180"/>
  <c r="J174"/>
  <c r="J171"/>
  <c r="BK169"/>
  <c r="J163"/>
  <c r="J162"/>
  <c r="J134"/>
  <c l="1" r="R133"/>
  <c r="P161"/>
  <c r="T161"/>
  <c r="T170"/>
  <c r="P200"/>
  <c r="P243"/>
  <c r="P248"/>
  <c r="R258"/>
  <c r="P302"/>
  <c r="P314"/>
  <c r="T363"/>
  <c r="T370"/>
  <c r="T133"/>
  <c r="P170"/>
  <c r="R200"/>
  <c r="R243"/>
  <c r="T248"/>
  <c r="T258"/>
  <c r="T302"/>
  <c r="T314"/>
  <c r="T313"/>
  <c r="BK370"/>
  <c r="J370"/>
  <c r="J110"/>
  <c i="3" r="P128"/>
  <c r="BK137"/>
  <c r="J137"/>
  <c r="J99"/>
  <c r="R137"/>
  <c r="P150"/>
  <c r="BK169"/>
  <c r="J169"/>
  <c r="J101"/>
  <c r="R169"/>
  <c r="P185"/>
  <c r="BK198"/>
  <c r="J198"/>
  <c r="J104"/>
  <c r="T198"/>
  <c r="BK213"/>
  <c r="J213"/>
  <c r="J106"/>
  <c i="2" r="BK133"/>
  <c r="J133"/>
  <c r="J98"/>
  <c r="P133"/>
  <c r="BK161"/>
  <c r="J161"/>
  <c r="J99"/>
  <c r="R161"/>
  <c r="BK170"/>
  <c r="J170"/>
  <c r="J100"/>
  <c r="BK200"/>
  <c r="J200"/>
  <c r="J101"/>
  <c r="BK243"/>
  <c r="J243"/>
  <c r="J102"/>
  <c r="BK248"/>
  <c r="J248"/>
  <c r="J103"/>
  <c r="BK258"/>
  <c r="J258"/>
  <c r="J104"/>
  <c r="BK302"/>
  <c r="J302"/>
  <c r="J105"/>
  <c r="R314"/>
  <c r="R363"/>
  <c r="P370"/>
  <c i="3" r="BK128"/>
  <c r="J128"/>
  <c r="J98"/>
  <c r="T128"/>
  <c r="P137"/>
  <c r="T137"/>
  <c r="T150"/>
  <c r="T169"/>
  <c r="T185"/>
  <c r="P198"/>
  <c r="BK207"/>
  <c r="J207"/>
  <c r="J105"/>
  <c r="R207"/>
  <c r="R213"/>
  <c i="2" r="R170"/>
  <c r="T200"/>
  <c r="T243"/>
  <c r="R248"/>
  <c r="P258"/>
  <c r="R302"/>
  <c r="BK314"/>
  <c r="J314"/>
  <c r="J108"/>
  <c r="BK363"/>
  <c r="J363"/>
  <c r="J109"/>
  <c r="P363"/>
  <c r="R370"/>
  <c i="3" r="R128"/>
  <c r="BK150"/>
  <c r="J150"/>
  <c r="J100"/>
  <c r="R150"/>
  <c r="P169"/>
  <c r="BK185"/>
  <c r="J185"/>
  <c r="J102"/>
  <c r="R185"/>
  <c r="R198"/>
  <c r="P207"/>
  <c r="T207"/>
  <c r="P213"/>
  <c r="T213"/>
  <c i="4" r="BK125"/>
  <c r="J125"/>
  <c r="J98"/>
  <c r="P125"/>
  <c r="R125"/>
  <c r="T125"/>
  <c r="BK130"/>
  <c r="J130"/>
  <c r="J99"/>
  <c r="P130"/>
  <c r="R130"/>
  <c r="T130"/>
  <c r="BK137"/>
  <c r="J137"/>
  <c r="J100"/>
  <c r="P137"/>
  <c r="R137"/>
  <c r="T137"/>
  <c r="BK141"/>
  <c r="J141"/>
  <c r="J101"/>
  <c r="P141"/>
  <c r="R141"/>
  <c r="T141"/>
  <c i="2" r="J91"/>
  <c r="F128"/>
  <c r="BE137"/>
  <c r="BE144"/>
  <c r="BE151"/>
  <c r="BE166"/>
  <c r="BE174"/>
  <c r="BE179"/>
  <c r="BE214"/>
  <c r="BE226"/>
  <c r="BE241"/>
  <c r="BE267"/>
  <c r="BE271"/>
  <c r="BE275"/>
  <c r="BE277"/>
  <c r="BE295"/>
  <c r="BE303"/>
  <c r="BE319"/>
  <c r="BE323"/>
  <c r="BE330"/>
  <c r="BE361"/>
  <c r="BE362"/>
  <c i="3" r="F92"/>
  <c r="E116"/>
  <c r="F122"/>
  <c r="BE159"/>
  <c r="BE170"/>
  <c r="BE179"/>
  <c r="BE186"/>
  <c r="BE215"/>
  <c i="2" r="E121"/>
  <c r="F127"/>
  <c r="BE134"/>
  <c r="BE154"/>
  <c r="BE157"/>
  <c r="BE162"/>
  <c r="BE171"/>
  <c r="BE190"/>
  <c r="BE196"/>
  <c r="BE201"/>
  <c r="BE209"/>
  <c r="BE231"/>
  <c r="BE235"/>
  <c r="BE245"/>
  <c r="BE249"/>
  <c r="BE252"/>
  <c r="BE262"/>
  <c r="BE306"/>
  <c r="BE310"/>
  <c r="BE315"/>
  <c r="BE333"/>
  <c r="BE336"/>
  <c r="BE343"/>
  <c r="BE346"/>
  <c r="BE349"/>
  <c r="BE358"/>
  <c r="BE364"/>
  <c r="BK377"/>
  <c r="J377"/>
  <c r="J111"/>
  <c i="3" r="J89"/>
  <c r="J92"/>
  <c r="BE133"/>
  <c r="BE147"/>
  <c r="BE155"/>
  <c r="BE163"/>
  <c r="BE176"/>
  <c r="BE193"/>
  <c r="BE194"/>
  <c r="BE199"/>
  <c r="BE204"/>
  <c r="BE208"/>
  <c r="BE209"/>
  <c r="BE210"/>
  <c r="BE214"/>
  <c i="2" r="J92"/>
  <c r="J125"/>
  <c r="BE147"/>
  <c r="BE169"/>
  <c r="BE178"/>
  <c r="BE180"/>
  <c r="BE181"/>
  <c r="BE184"/>
  <c r="BE204"/>
  <c r="BE205"/>
  <c r="BE208"/>
  <c r="BE222"/>
  <c r="BE242"/>
  <c r="BE244"/>
  <c r="BE255"/>
  <c r="BE259"/>
  <c r="BE263"/>
  <c r="BE266"/>
  <c r="BE276"/>
  <c r="BE279"/>
  <c r="BE283"/>
  <c r="BE286"/>
  <c r="BE292"/>
  <c r="BE298"/>
  <c r="BE299"/>
  <c r="BE307"/>
  <c r="BE352"/>
  <c r="BE355"/>
  <c i="3" r="J91"/>
  <c r="BE129"/>
  <c r="BE151"/>
  <c r="BE173"/>
  <c r="BE192"/>
  <c i="4" r="BE142"/>
  <c i="2" r="BE141"/>
  <c r="BE163"/>
  <c r="BE175"/>
  <c r="BE193"/>
  <c r="BE197"/>
  <c r="BE212"/>
  <c r="BE213"/>
  <c r="BE218"/>
  <c r="BE238"/>
  <c r="BE280"/>
  <c r="BE289"/>
  <c r="BE312"/>
  <c r="BE326"/>
  <c r="BE340"/>
  <c r="BE367"/>
  <c r="BE371"/>
  <c r="BE374"/>
  <c r="BE375"/>
  <c r="BE378"/>
  <c r="BK311"/>
  <c r="J311"/>
  <c r="J106"/>
  <c i="3" r="BE138"/>
  <c r="BE141"/>
  <c r="BE144"/>
  <c r="BE166"/>
  <c r="BE182"/>
  <c r="BE187"/>
  <c r="BE188"/>
  <c i="4" r="E85"/>
  <c r="J89"/>
  <c r="F91"/>
  <c r="J91"/>
  <c r="F92"/>
  <c r="J92"/>
  <c r="BE126"/>
  <c r="BE128"/>
  <c r="BE129"/>
  <c r="BE131"/>
  <c r="BE133"/>
  <c r="BE135"/>
  <c r="BE138"/>
  <c r="BE139"/>
  <c r="BE143"/>
  <c r="BE146"/>
  <c r="BE148"/>
  <c r="BK145"/>
  <c r="J145"/>
  <c r="J102"/>
  <c r="BK147"/>
  <c r="J147"/>
  <c r="J103"/>
  <c i="2" r="F35"/>
  <c i="1" r="BB95"/>
  <c i="4" r="J34"/>
  <c i="1" r="AW97"/>
  <c i="2" r="J34"/>
  <c i="1" r="AW95"/>
  <c i="3" r="F37"/>
  <c i="1" r="BD96"/>
  <c i="2" r="F36"/>
  <c i="1" r="BC95"/>
  <c i="4" r="F35"/>
  <c i="1" r="BB97"/>
  <c i="4" r="F37"/>
  <c i="1" r="BD97"/>
  <c i="3" r="F36"/>
  <c i="1" r="BC96"/>
  <c i="2" r="F34"/>
  <c i="1" r="BA95"/>
  <c i="3" r="J34"/>
  <c i="1" r="AW96"/>
  <c i="4" r="F36"/>
  <c i="1" r="BC97"/>
  <c i="3" r="F34"/>
  <c i="1" r="BA96"/>
  <c i="2" r="F37"/>
  <c i="1" r="BD95"/>
  <c i="3" r="F35"/>
  <c i="1" r="BB96"/>
  <c i="4" r="F34"/>
  <c i="1" r="BA97"/>
  <c i="4" l="1" r="T124"/>
  <c r="T123"/>
  <c i="2" r="T132"/>
  <c r="T131"/>
  <c r="P313"/>
  <c i="4" r="R124"/>
  <c r="R123"/>
  <c i="3" r="R127"/>
  <c r="R126"/>
  <c i="2" r="R132"/>
  <c i="4" r="P124"/>
  <c r="P123"/>
  <c i="1" r="AU97"/>
  <c i="3" r="T127"/>
  <c r="T126"/>
  <c i="2" r="R313"/>
  <c r="P132"/>
  <c r="P131"/>
  <c i="1" r="AU95"/>
  <c i="3" r="P127"/>
  <c r="P126"/>
  <c i="1" r="AU96"/>
  <c i="2" r="BK132"/>
  <c r="BK313"/>
  <c r="J313"/>
  <c r="J107"/>
  <c i="3" r="BK127"/>
  <c r="J127"/>
  <c r="J97"/>
  <c i="4" r="BK124"/>
  <c r="J124"/>
  <c r="J97"/>
  <c i="1" r="BB94"/>
  <c r="W31"/>
  <c r="BC94"/>
  <c r="AY94"/>
  <c r="BD94"/>
  <c r="W33"/>
  <c i="3" r="F33"/>
  <c i="1" r="AZ96"/>
  <c i="4" r="J33"/>
  <c i="1" r="AV97"/>
  <c r="AT97"/>
  <c i="2" r="J33"/>
  <c i="1" r="AV95"/>
  <c r="AT95"/>
  <c r="BA94"/>
  <c r="W30"/>
  <c i="3" r="J33"/>
  <c i="1" r="AV96"/>
  <c r="AT96"/>
  <c i="4" r="F33"/>
  <c i="1" r="AZ97"/>
  <c i="2" r="F33"/>
  <c i="1" r="AZ95"/>
  <c i="2" l="1" r="BK131"/>
  <c r="J131"/>
  <c r="J96"/>
  <c r="R131"/>
  <c r="J132"/>
  <c r="J97"/>
  <c i="3" r="BK126"/>
  <c r="J126"/>
  <c r="J96"/>
  <c i="4" r="BK123"/>
  <c r="J123"/>
  <c r="J96"/>
  <c i="1" r="AU94"/>
  <c r="AW94"/>
  <c r="AK30"/>
  <c r="W32"/>
  <c r="AZ94"/>
  <c r="W29"/>
  <c r="AX94"/>
  <c l="1" r="AV94"/>
  <c r="AK29"/>
  <c i="2" r="J30"/>
  <c i="1" r="AG95"/>
  <c r="AN95"/>
  <c i="3" r="J30"/>
  <c i="1" r="AG96"/>
  <c r="AN96"/>
  <c i="4" r="J30"/>
  <c i="1" r="AG97"/>
  <c r="AN97"/>
  <c i="3" l="1" r="J39"/>
  <c i="2" r="J39"/>
  <c i="4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<sst xmlns="http://schemas.openxmlformats.org/spreadsheetml/2006/main">
  <si>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</si>
  <si>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</si>
  <si>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</si>
  <si>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</si>
  <si>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</si>
  <si>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{374ddf3f-46d5-4385-b521-7e1f6537f720}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</si>
  <si>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</si>
  <si>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</si>
  <si>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</si>
  <si>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</si>
  <si>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</si>
  <si>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</si>
  <si>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</si>
  <si>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</si>
  <si>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65421042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</si>
  <si>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</si>
  <si>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</si>
  <si>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66,856 trati Havlovice - Tachov</t>
  </si>
  <si>
    <t>KSO:</t>
  </si>
  <si>
    <t>CC-CZ:</t>
  </si>
  <si>
    <t>Místo:</t>
  </si>
  <si>
    <t xml:space="preserve"> </t>
  </si>
  <si>
    <t>Datum:</t>
  </si>
  <si>
    <t>8. 4. 2021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</si>
  <si>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</si>
  <si>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</si>
  <si>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</si>
  <si>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</si>
  <si>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</si>
  <si>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</si>
  <si>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</si>
  <si>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</si>
  <si>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</si>
  <si>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</si>
  <si>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</si>
  <si>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</si>
  <si>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</si>
  <si>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</si>
  <si>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</si>
  <si>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</si>
  <si>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</si>
  <si>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</si>
  <si>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</si>
  <si>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</si>
  <si>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</si>
  <si>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</si>
  <si>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</si>
  <si>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</si>
  <si>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</si>
  <si>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</si>
  <si>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</si>
  <si>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</si>
  <si>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</si>
  <si>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</si>
  <si>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</si>
  <si>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</si>
  <si>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</si>
  <si>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</si>
  <si>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</si>
  <si>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</si>
  <si>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</si>
  <si>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</si>
  <si>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</si>
  <si>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</si>
  <si>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</si>
  <si>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</si>
  <si>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</si>
  <si>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</si>
  <si>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</si>
  <si>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</si>
  <si>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</si>
  <si>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</si>
  <si>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</si>
  <si>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</si>
  <si>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</si>
  <si>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</si>
  <si>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</si>
  <si>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</si>
  <si>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</si>
  <si>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Most</t>
  </si>
  <si>
    <t>STA</t>
  </si>
  <si>
    <t>1</t>
  </si>
  <si>
    <t>{4d5250b0-8a38-41b6-9fa1-3cccc6de3077}</t>
  </si>
  <si>
    <t>2</t>
  </si>
  <si>
    <t>SO 02</t>
  </si>
  <si>
    <t>Železniční svršek</t>
  </si>
  <si>
    <t>{799b06d8-c3a4-4f39-809a-4001485c48ff}</t>
  </si>
  <si>
    <t>SO 03</t>
  </si>
  <si>
    <t>VRN</t>
  </si>
  <si>
    <t>{ff2922b7-6330-41c2-b886-a9d497bf0165}</t>
  </si>
  <si>
    <t>KRYCÍ LIST SOUPISU PRACÍ</t>
  </si>
  <si>
    <t>Objekt:</t>
  </si>
  <si>
    <t>SO 01 - Most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</si>
  <si>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</si>
  <si>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</si>
  <si>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</si>
  <si>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</si>
  <si>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</si>
  <si>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</si>
  <si>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</si>
  <si>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</si>
  <si>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</si>
  <si>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</si>
  <si>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</si>
  <si>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</si>
  <si>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</si>
  <si>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</si>
  <si>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</si>
  <si>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</si>
  <si>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</si>
  <si>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</si>
  <si>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767 - Konstrukce zámečnické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</si>
  <si>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</si>
  <si>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</si>
  <si>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</si>
  <si>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</si>
  <si>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</si>
  <si>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</si>
  <si>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</si>
  <si>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</si>
  <si>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</si>
  <si>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</si>
  <si>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</si>
  <si>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</si>
  <si>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</si>
  <si>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</si>
  <si>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</si>
  <si>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</si>
  <si>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</si>
  <si>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</si>
  <si>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</si>
  <si>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115001105</t>
  </si>
  <si>
    <t>Převedení vody potrubím DN do 600</t>
  </si>
  <si>
    <t>m</t>
  </si>
  <si>
    <t>CS ÚRS 2021 01</t>
  </si>
  <si>
    <t>4</t>
  </si>
  <si>
    <t>VV</t>
  </si>
  <si>
    <t xml:space="preserve">"zatrubnění v dl. 2x2x17,0 m "    2*2*17,0</t>
  </si>
  <si>
    <t>Součet</t>
  </si>
  <si>
    <t>122252501</t>
  </si>
  <si>
    <t>Odkopávky a prokopávky nezapažené pro spodní stavbu železnic v hornině třídy těžitelnosti I, skupiny 3 objem do 100 m3 strojně</t>
  </si>
  <si>
    <t>m3</t>
  </si>
  <si>
    <t xml:space="preserve">"za opěrami"    2.2*6.8+2.1*6.8</t>
  </si>
  <si>
    <t xml:space="preserve">"drenáže"    2*2,0*1,3+2*1,5*1,2</t>
  </si>
  <si>
    <t>3</t>
  </si>
  <si>
    <t>129253101</t>
  </si>
  <si>
    <t>Čištění otevřených koryt vodotečí šíře dna do 5 m hl do 2,5 m v hornině třídy těžitelnosti I skupiny 3 strojně</t>
  </si>
  <si>
    <t>6</t>
  </si>
  <si>
    <t xml:space="preserve">"odstranění zásypu provizorního zatrubnění vodotečí"  17,0*0,9*2,4+17,0*1,1*4,0-4*0,32*0,32*3,14*17,0</t>
  </si>
  <si>
    <t>167151101</t>
  </si>
  <si>
    <t>Nakládání výkopku z hornin třídy těžitelnosti I, skupiny 1 až 3 do 100 m3</t>
  </si>
  <si>
    <t>8</t>
  </si>
  <si>
    <t xml:space="preserve">"zpětný zásyp drenáže a svahu"    2*1,4*3,5+2*1,3*2,1</t>
  </si>
  <si>
    <t>5</t>
  </si>
  <si>
    <t>162351103</t>
  </si>
  <si>
    <t>Vodorovné přemístění do 500 m výkopku/sypaniny z horniny třídy těžitelnosti I, skupiny 1 až 3</t>
  </si>
  <si>
    <t>10</t>
  </si>
  <si>
    <t xml:space="preserve">"zásyp provizorního zatrubnění vodotečí"    17,0*0,9*2,4+17,0*1,1*4,0-4*0,32*0,32*3,14*17,0</t>
  </si>
  <si>
    <t xml:space="preserve">"svahové kužely nad drenážemi - pro zpětný zásyp"   15,26</t>
  </si>
  <si>
    <t>162751115</t>
  </si>
  <si>
    <t>Vodorovné přemístění do 8000 m výkopku/sypaniny z horniny třídy těžitelnosti I, skupiny 1 až 3</t>
  </si>
  <si>
    <t>12</t>
  </si>
  <si>
    <t xml:space="preserve">"nepotřebná zemina - skládka Tachov" 89,656+38,04-15,26    </t>
  </si>
  <si>
    <t>7</t>
  </si>
  <si>
    <t>171201221</t>
  </si>
  <si>
    <t>Poplatek za uložení na skládce (skládkovné) zeminy a kamení kód odpadu 17 05 04</t>
  </si>
  <si>
    <t>t</t>
  </si>
  <si>
    <t>14</t>
  </si>
  <si>
    <t>112,436*1,8 "Přepočtené koeficientem množství</t>
  </si>
  <si>
    <t>174151101</t>
  </si>
  <si>
    <t>Zásyp jam, šachet rýh nebo kolem objektů sypaninou se zhutněním</t>
  </si>
  <si>
    <t>16</t>
  </si>
  <si>
    <t xml:space="preserve">"zpětný zásyp drenáže a svahu"    15,26</t>
  </si>
  <si>
    <t>Zakládání</t>
  </si>
  <si>
    <t>9</t>
  </si>
  <si>
    <t>212311111</t>
  </si>
  <si>
    <t>Obetonování výústění příčného odvodnění mostu včetně žlabovky</t>
  </si>
  <si>
    <t>kus</t>
  </si>
  <si>
    <t>18</t>
  </si>
  <si>
    <t>212795111</t>
  </si>
  <si>
    <t>Příčné odvodnění mostní opěry z plastových trub DN 160 včetně podkladního betonu, štěrkového obsypu</t>
  </si>
  <si>
    <t>20</t>
  </si>
  <si>
    <t xml:space="preserve">"drenáž"   2*10,4</t>
  </si>
  <si>
    <t>11</t>
  </si>
  <si>
    <t>274311127</t>
  </si>
  <si>
    <t>Základové pasy, prahy, věnce a ostruhy z betonu prostého C 25/30</t>
  </si>
  <si>
    <t>22</t>
  </si>
  <si>
    <t xml:space="preserve">"betonový práh skluzu"    2*0,8*0,4*0,8</t>
  </si>
  <si>
    <t>274311191</t>
  </si>
  <si>
    <t>Příplatek k základovým pasům, prahům a věncům za betonáž malého rozsahu do 25 m3</t>
  </si>
  <si>
    <t>24</t>
  </si>
  <si>
    <t>Svislé a kompletní konstrukce</t>
  </si>
  <si>
    <t>13</t>
  </si>
  <si>
    <t>317321118</t>
  </si>
  <si>
    <t>Mostní římsy ze ŽB C 30/37</t>
  </si>
  <si>
    <t>26</t>
  </si>
  <si>
    <t xml:space="preserve">"římsy přechodové úhlové zídky"    4*0,131*3,0</t>
  </si>
  <si>
    <t>317321191</t>
  </si>
  <si>
    <t>Příplatek k mostním římsám ze ŽB za betonáž malého rozsahu do 25 m3</t>
  </si>
  <si>
    <t>28</t>
  </si>
  <si>
    <t>317353121</t>
  </si>
  <si>
    <t>Bednění mostních říms všech tvarů - zřízení</t>
  </si>
  <si>
    <t>m2</t>
  </si>
  <si>
    <t>30</t>
  </si>
  <si>
    <t xml:space="preserve">"římsy přechodové úhlové zídky"    4*1,4*3,0</t>
  </si>
  <si>
    <t>317353221</t>
  </si>
  <si>
    <t>Bednění mostních říms všech tvarů - odstranění</t>
  </si>
  <si>
    <t>32</t>
  </si>
  <si>
    <t>17</t>
  </si>
  <si>
    <t>317361116</t>
  </si>
  <si>
    <t>Výztuž mostních říms z betonářské oceli 10 505</t>
  </si>
  <si>
    <t>34</t>
  </si>
  <si>
    <t>334121112</t>
  </si>
  <si>
    <t>Osazení prefabrikovaných opěr nebo pilířů z ŽB hmotnosti do 10 t</t>
  </si>
  <si>
    <t>36</t>
  </si>
  <si>
    <t>19</t>
  </si>
  <si>
    <t>M</t>
  </si>
  <si>
    <t>593838650.R</t>
  </si>
  <si>
    <t>prefabrikát přechodové úhlové zídky</t>
  </si>
  <si>
    <t>38</t>
  </si>
  <si>
    <t xml:space="preserve">"4 ks prefabrikátu"      1,2555*4</t>
  </si>
  <si>
    <t>334131127.R</t>
  </si>
  <si>
    <t>Kolový jeřáb do 100 t</t>
  </si>
  <si>
    <t>Sh</t>
  </si>
  <si>
    <t>40</t>
  </si>
  <si>
    <t>P</t>
  </si>
  <si>
    <t>Poznámka k položce:_x000d_
Poznámka k položce: kolový nebo pásový jeřáb</t>
  </si>
  <si>
    <t xml:space="preserve">"vyjmutí stávající OK - 30 t"     6</t>
  </si>
  <si>
    <t xml:space="preserve">"vložení nové OK - 31,7 t"    14</t>
  </si>
  <si>
    <t xml:space="preserve">"vložení 4 ks přechodových úhlových zídek"    8 </t>
  </si>
  <si>
    <t>334323118</t>
  </si>
  <si>
    <t>Mostní opěry a úložné prahy ze ŽB C 30/37</t>
  </si>
  <si>
    <t>42</t>
  </si>
  <si>
    <t xml:space="preserve">"úložné prahy"   2*(1,12*3,06+0,692*2*1,22+2,68*1,00+5,27*0,325+0,53*0,31)</t>
  </si>
  <si>
    <t>334351112</t>
  </si>
  <si>
    <t>Bednění systémové mostních opěr a úložných prahů z překližek pro ŽB - zřízení</t>
  </si>
  <si>
    <t>44</t>
  </si>
  <si>
    <t xml:space="preserve">"úložné prahy"   1,1*2*(2*7,03+2*3,80+16,40)</t>
  </si>
  <si>
    <t>23</t>
  </si>
  <si>
    <t>334351211</t>
  </si>
  <si>
    <t>Bednění systémové mostních opěr a úložných prahů z překližek - odstranění</t>
  </si>
  <si>
    <t>46</t>
  </si>
  <si>
    <t>334361266</t>
  </si>
  <si>
    <t>Výztuž úložných prahů ložisek z betonářské oceli 10 505</t>
  </si>
  <si>
    <t>48</t>
  </si>
  <si>
    <t xml:space="preserve">"úložné prahy"   2*1,255+0,191</t>
  </si>
  <si>
    <t>Vodorovné konstrukce</t>
  </si>
  <si>
    <t>25</t>
  </si>
  <si>
    <t>421374125</t>
  </si>
  <si>
    <t>Osazení trubek tenkostěnných D 90 mm pro předpínací výztuž nosné konstrukce mostů</t>
  </si>
  <si>
    <t>50</t>
  </si>
  <si>
    <t>"plnící trubky pro ozub NK a spřažení úložného prahu" 4*1,095+2*1,215+6*0,6</t>
  </si>
  <si>
    <t>28619318</t>
  </si>
  <si>
    <t>trubka kanalizační PE-HD D 90mm</t>
  </si>
  <si>
    <t>52</t>
  </si>
  <si>
    <t>27</t>
  </si>
  <si>
    <t>423321122</t>
  </si>
  <si>
    <t>Betonáž příčníků tyčových dílců z betonu C 30/37</t>
  </si>
  <si>
    <t>54</t>
  </si>
  <si>
    <t xml:space="preserve">"ŽB příčníky"     2*(1,15*2*0,786+1,281*(2*0,307+0,814)-4*1,02*0,02)</t>
  </si>
  <si>
    <t>423321291</t>
  </si>
  <si>
    <t>Příplatek k příčníku tyčových dílců za betonáž malého rozsahu do 25 m3</t>
  </si>
  <si>
    <t>56</t>
  </si>
  <si>
    <t>29</t>
  </si>
  <si>
    <t>423354101</t>
  </si>
  <si>
    <t>Bednění stěny příčníku trámu - zřízení</t>
  </si>
  <si>
    <t>58</t>
  </si>
  <si>
    <t xml:space="preserve">"příčníky"     2*(2*(3+1,17)*1,2+1,35*3,0)</t>
  </si>
  <si>
    <t>423354201</t>
  </si>
  <si>
    <t>Bednění stěny příčníku trámu - odstranění</t>
  </si>
  <si>
    <t>60</t>
  </si>
  <si>
    <t>31</t>
  </si>
  <si>
    <t>423361226</t>
  </si>
  <si>
    <t>Výztuž příčníku trámu z betonářské oceli 10 505</t>
  </si>
  <si>
    <t>62</t>
  </si>
  <si>
    <t>429321135.R</t>
  </si>
  <si>
    <t>Mostní deskové konstrukce z oceli řady S235</t>
  </si>
  <si>
    <t>64</t>
  </si>
  <si>
    <t>Poznámka k položce:_x000d_
Poznámka k položce: "nátěr nosné konstrukce s pochozí úpravou; ŽSP + základní nátěr EP s antikorozním pigmentem + EP nátěr vytvrzující polyamidovým aduktem + vsyp pískem "</t>
  </si>
  <si>
    <t>"ocelová NK - mat.+ výroba v mostárně" 1,03*(0,826+0,779)</t>
  </si>
  <si>
    <t>33</t>
  </si>
  <si>
    <t>429321136.R</t>
  </si>
  <si>
    <t>Mostní deskové konstrukce z oceli řady S355</t>
  </si>
  <si>
    <t>66</t>
  </si>
  <si>
    <t xml:space="preserve">"ocelová NK - mat.+ výroba v mostárně"    1,03*(15,119+16,258+0,156)</t>
  </si>
  <si>
    <t>423176735.R</t>
  </si>
  <si>
    <t>Montáž nosné atypické OK</t>
  </si>
  <si>
    <t>68</t>
  </si>
  <si>
    <t xml:space="preserve">Poznámka k položce:_x000d_
Poznámka k položce:  vložení NK do otvoru (osazení NK do předepsané výše pomocí hydraulických lisů)</t>
  </si>
  <si>
    <t xml:space="preserve">"vložení NK do otvoru"    31,7</t>
  </si>
  <si>
    <t>35</t>
  </si>
  <si>
    <t>451315124</t>
  </si>
  <si>
    <t>Podkladní nebo výplňová vrstva z betonu C 12/15 tl do 150 mm</t>
  </si>
  <si>
    <t>70</t>
  </si>
  <si>
    <t xml:space="preserve">"vyrovnávací vrstva pro úložné prahy"     2*16,4*0,12</t>
  </si>
  <si>
    <t xml:space="preserve">"pod přechodové dílce"    4*0,15*3,15*1,65</t>
  </si>
  <si>
    <t xml:space="preserve">"pod drenáž"    2*10,4*0,46*0,13</t>
  </si>
  <si>
    <t>451475121</t>
  </si>
  <si>
    <t>Podkladní vrstva plastbetonová samonivelační první vrstva tl 10 mm</t>
  </si>
  <si>
    <t>72</t>
  </si>
  <si>
    <t xml:space="preserve">"podlití úložného ozubu"     2*0,7*3,0</t>
  </si>
  <si>
    <t xml:space="preserve">"vyplnění plnících otvorů"   10,41*0,045*0,045*3,14/0,01</t>
  </si>
  <si>
    <t>37</t>
  </si>
  <si>
    <t>451475122</t>
  </si>
  <si>
    <t>Podkladní vrstva plastbetonová samonivelační každá další vrstva tl 10 mm</t>
  </si>
  <si>
    <t>74</t>
  </si>
  <si>
    <t xml:space="preserve">"podlití úložného ozubu"     (2*0,7*3,0)*2</t>
  </si>
  <si>
    <t>451476121</t>
  </si>
  <si>
    <t>Podkladní vrstva plastbetonová tixotropní první vrstva tl 10 mm</t>
  </si>
  <si>
    <t>76</t>
  </si>
  <si>
    <t xml:space="preserve">"pod patní plechy zábradlí"   16*0,28*0,22</t>
  </si>
  <si>
    <t>39</t>
  </si>
  <si>
    <t>451476122</t>
  </si>
  <si>
    <t>Podkladní vrstva plastbetonová tixotropní každá další vrstva tl 10 mm</t>
  </si>
  <si>
    <t>78</t>
  </si>
  <si>
    <t>458501112</t>
  </si>
  <si>
    <t>Výplňové klíny za opěrou z kameniva drceného hutněného po vrstvách</t>
  </si>
  <si>
    <t>80</t>
  </si>
  <si>
    <t>Komunikace pozemní</t>
  </si>
  <si>
    <t>41</t>
  </si>
  <si>
    <t>521371520.R</t>
  </si>
  <si>
    <t>Montáž koleje stykované s přímým upevněním na podkladnicích DFF300 soustavy S49</t>
  </si>
  <si>
    <t>82</t>
  </si>
  <si>
    <t>16211020.R</t>
  </si>
  <si>
    <t>komplet pro upevnění DFF300</t>
  </si>
  <si>
    <t>84</t>
  </si>
  <si>
    <t>2*28</t>
  </si>
  <si>
    <t>Úpravy povrchů, podlahy a osazování výplní</t>
  </si>
  <si>
    <t>43</t>
  </si>
  <si>
    <t>624631333.R</t>
  </si>
  <si>
    <t>Těsnění elastomerovým profilem spar prefabrikovaných dílců š do 50 mm včetně penetrace</t>
  </si>
  <si>
    <t>86</t>
  </si>
  <si>
    <t xml:space="preserve">"ozub - NK a SS"   3,0*4</t>
  </si>
  <si>
    <t>628613233</t>
  </si>
  <si>
    <t>Protikorozní ochrana OK mostu III. tř.- základní a podkladní epoxidový, vrchní PU nátěr s metalizací</t>
  </si>
  <si>
    <t>88</t>
  </si>
  <si>
    <t xml:space="preserve">"zábradlí ONS 01"    49,2</t>
  </si>
  <si>
    <t>45</t>
  </si>
  <si>
    <t>15625102</t>
  </si>
  <si>
    <t>drát metalizační ZnAl D 3mm</t>
  </si>
  <si>
    <t>kg</t>
  </si>
  <si>
    <t>90</t>
  </si>
  <si>
    <t>49,2*1,517 "Přepočtené koeficientem množství</t>
  </si>
  <si>
    <t>Ostatní konstrukce a práce, bourání</t>
  </si>
  <si>
    <t>911121211</t>
  </si>
  <si>
    <t>Výroba ocelového zábradli při opravách mostů</t>
  </si>
  <si>
    <t>92</t>
  </si>
  <si>
    <t>2*24,78</t>
  </si>
  <si>
    <t>47</t>
  </si>
  <si>
    <t>911121311</t>
  </si>
  <si>
    <t>Montáž ocelového zábradli při opravách mostů</t>
  </si>
  <si>
    <t>94</t>
  </si>
  <si>
    <t>13010560.R</t>
  </si>
  <si>
    <t>ocel jakosti S235JR</t>
  </si>
  <si>
    <t>96</t>
  </si>
  <si>
    <t xml:space="preserve">"včetně prořezu 3%"   1,03*1,2351</t>
  </si>
  <si>
    <t>49</t>
  </si>
  <si>
    <t>927211112</t>
  </si>
  <si>
    <t>Příkop z melioračních žlábků pro povrchové odvodnění</t>
  </si>
  <si>
    <t>98</t>
  </si>
  <si>
    <t>931992122</t>
  </si>
  <si>
    <t>Výplň dilatačních spár z extrudovaného polystyrénu tl 30 mm</t>
  </si>
  <si>
    <t>100</t>
  </si>
  <si>
    <t xml:space="preserve">"těsnění spáry příčník NK - závěrná zídka"   4*(1,08*0,35)</t>
  </si>
  <si>
    <t xml:space="preserve">"těsnění spáry křídlo - přechodová zídka"   4*0,35</t>
  </si>
  <si>
    <t>51</t>
  </si>
  <si>
    <t>931994132</t>
  </si>
  <si>
    <t>Těsnění dilatační spáry betonové konstrukce silikonovým tmelem do pl 4,0 cm2</t>
  </si>
  <si>
    <t>102</t>
  </si>
  <si>
    <t xml:space="preserve">"těsnění spáry příčník NK - závěrná zídka"   4*(2*1,08+0,35)</t>
  </si>
  <si>
    <t xml:space="preserve">"těsnění spáry křídlo - přechodová zídka"   4*(2*1,4+0,8)</t>
  </si>
  <si>
    <t>936942211</t>
  </si>
  <si>
    <t>Zhotovení tabulky s letopočtem opravy mostu vložením šablony do bednění</t>
  </si>
  <si>
    <t>104</t>
  </si>
  <si>
    <t>53</t>
  </si>
  <si>
    <t>939113125.R</t>
  </si>
  <si>
    <t>Demontáž nosné konstrukce mostu - snesení</t>
  </si>
  <si>
    <t>106</t>
  </si>
  <si>
    <t>948421112.R</t>
  </si>
  <si>
    <t>Zřízení podpěrné konstrukce dočasné z nosníku IP délky do 26 m</t>
  </si>
  <si>
    <t>108</t>
  </si>
  <si>
    <t>Poznámka k položce:_x000d_
Poznámka k položce: předpoklad IP 300</t>
  </si>
  <si>
    <t>55</t>
  </si>
  <si>
    <t>948421212</t>
  </si>
  <si>
    <t>Odstranění podpěrné konstrukce dočasné z nosníku IP 100 délky do 26 m</t>
  </si>
  <si>
    <t>110</t>
  </si>
  <si>
    <t>962021112</t>
  </si>
  <si>
    <t>Bourání mostních zdí a pilířů z kamene</t>
  </si>
  <si>
    <t>112</t>
  </si>
  <si>
    <t xml:space="preserve">"vrchní části opěr"    15,3*0,99+7,5*0,82+15,6*0,99+8,0*0,79</t>
  </si>
  <si>
    <t>57</t>
  </si>
  <si>
    <t>977211132</t>
  </si>
  <si>
    <t>Řezání stěnovou pilou kcí z kamene hl do 350 mm</t>
  </si>
  <si>
    <t>114</t>
  </si>
  <si>
    <t xml:space="preserve">"O1 + O2"   13,0+14,0</t>
  </si>
  <si>
    <t>985121122</t>
  </si>
  <si>
    <t>Tryskání degradovaného betonu stěn a rubu kleneb vodou pod tlakem do 1250 barů</t>
  </si>
  <si>
    <t>116</t>
  </si>
  <si>
    <t xml:space="preserve">"ponechané části opěr 100%"    (2,7+0,5+5,8+1,7)*(2,9+4,5)+2*(15,9+15,2)</t>
  </si>
  <si>
    <t>59</t>
  </si>
  <si>
    <t>985222111</t>
  </si>
  <si>
    <t>Sbírání a třídění kamene ručně ze suti s očištěním</t>
  </si>
  <si>
    <t>118</t>
  </si>
  <si>
    <t xml:space="preserve">"pro dozdění svahových křídel"    0,968</t>
  </si>
  <si>
    <t>985223210</t>
  </si>
  <si>
    <t>Přezdívání kamenného zdiva do aktivované malty do 1 m3</t>
  </si>
  <si>
    <t>120</t>
  </si>
  <si>
    <t xml:space="preserve">"opětovné dozdění svahových křídel z vyzískaného kamene"    4*0,4*0,55*1,1</t>
  </si>
  <si>
    <t>61</t>
  </si>
  <si>
    <t>985232112</t>
  </si>
  <si>
    <t>Hloubkové spárování zdiva aktivovanou maltou spára hl do 80 mm dl do 12 m/m2</t>
  </si>
  <si>
    <t>122</t>
  </si>
  <si>
    <t xml:space="preserve">"ponechané části opěr, lokální přespárování 10%"    0,1*141,38</t>
  </si>
  <si>
    <t>985233122</t>
  </si>
  <si>
    <t>Úprava spár po spárování zdiva zdrsněním spára dl do 12 m/m2</t>
  </si>
  <si>
    <t>124</t>
  </si>
  <si>
    <t>63</t>
  </si>
  <si>
    <t>985331118</t>
  </si>
  <si>
    <t>Dodatečné vlepování betonářské výztuže D 22 mm do cementové aktivované malty včetně vyvrtání otvoru</t>
  </si>
  <si>
    <t>126</t>
  </si>
  <si>
    <t xml:space="preserve">"spřažení úložného prahu se starou SS"     0,5*42</t>
  </si>
  <si>
    <t>997</t>
  </si>
  <si>
    <t>Přesun sutě</t>
  </si>
  <si>
    <t>997211611</t>
  </si>
  <si>
    <t>Nakládání suti na dopravní prostředky pro vodorovnou dopravu</t>
  </si>
  <si>
    <t>128</t>
  </si>
  <si>
    <t xml:space="preserve">"vybourané zdivo"    43,064*2,2</t>
  </si>
  <si>
    <t>65</t>
  </si>
  <si>
    <t>997211511</t>
  </si>
  <si>
    <t>Vodorovná doprava suti po suchu na vzdálenost do 1 km</t>
  </si>
  <si>
    <t>130</t>
  </si>
  <si>
    <t>997211519</t>
  </si>
  <si>
    <t>Příplatek ZKD 1 km u vodorovné dopravy suti</t>
  </si>
  <si>
    <t>132</t>
  </si>
  <si>
    <t>94,741*6 "Přepočtené koeficientem množství</t>
  </si>
  <si>
    <t>67</t>
  </si>
  <si>
    <t>997013655</t>
  </si>
  <si>
    <t>134</t>
  </si>
  <si>
    <t>998</t>
  </si>
  <si>
    <t>Přesun hmot</t>
  </si>
  <si>
    <t>998214111</t>
  </si>
  <si>
    <t>Přesun hmot pro mosty montované z dílců ŽB nebo předpjatých v do 20 m</t>
  </si>
  <si>
    <t>136</t>
  </si>
  <si>
    <t>PSV</t>
  </si>
  <si>
    <t>Práce a dodávky PSV</t>
  </si>
  <si>
    <t>711</t>
  </si>
  <si>
    <t>Izolace proti vodě, vlhkosti a plynům</t>
  </si>
  <si>
    <t>69</t>
  </si>
  <si>
    <t>711112001</t>
  </si>
  <si>
    <t>Provedení izolace proti zemní vlhkosti svislé za studena nátěrem penetračním</t>
  </si>
  <si>
    <t>138</t>
  </si>
  <si>
    <t xml:space="preserve">"pod asfaltový nátěr"  4*3,0*(1,31+0,7+0,75)+4*0,18*(1,49+0,95)+2*4,98*0,25</t>
  </si>
  <si>
    <t xml:space="preserve">"pod NAIP"  17,417+9,661</t>
  </si>
  <si>
    <t>11163150</t>
  </si>
  <si>
    <t>lak penetrační asfaltový</t>
  </si>
  <si>
    <t>140</t>
  </si>
  <si>
    <t>Poznámka k položce:_x000d_
Spotřeba 0,3-0,4kg/m2</t>
  </si>
  <si>
    <t>64,445*0,00034 "Přepočtené koeficientem množství</t>
  </si>
  <si>
    <t>71</t>
  </si>
  <si>
    <t>711112002</t>
  </si>
  <si>
    <t>Provedení izolace proti zemní vlhkosti svislé za studena lakem asfaltovým</t>
  </si>
  <si>
    <t>142</t>
  </si>
  <si>
    <t xml:space="preserve">"nátěr 2x"   37,367*2</t>
  </si>
  <si>
    <t>11163152</t>
  </si>
  <si>
    <t>lak hydroizolační asfaltový</t>
  </si>
  <si>
    <t>144</t>
  </si>
  <si>
    <t>Poznámka k položce:_x000d_
Spotřeba: 0,3-0,5 kg/m2</t>
  </si>
  <si>
    <t>74,734*0,00041 "Přepočtené koeficientem množství</t>
  </si>
  <si>
    <t>73</t>
  </si>
  <si>
    <t>711331382</t>
  </si>
  <si>
    <t>Provedení hydroizolace mostovek pásy na sucho AIP nebo tkaniny</t>
  </si>
  <si>
    <t>146</t>
  </si>
  <si>
    <t xml:space="preserve">"skladba C"    2*4,6*5,0</t>
  </si>
  <si>
    <t>62857021.R</t>
  </si>
  <si>
    <t>pás těžký asfaltový s integrovanou ochrannou vč. spojovacího pásu, schválený systém SŽDC</t>
  </si>
  <si>
    <t>148</t>
  </si>
  <si>
    <t>46*1,1655 "Přepočtené koeficientem množství</t>
  </si>
  <si>
    <t>75</t>
  </si>
  <si>
    <t>711341564</t>
  </si>
  <si>
    <t>Provedení hydroizolace mostovek pásy přitavením NAIP</t>
  </si>
  <si>
    <t>150</t>
  </si>
  <si>
    <t xml:space="preserve">"skladba A"    1,23*(4*1,05+2*4,98)</t>
  </si>
  <si>
    <t xml:space="preserve">"skladba B"    2*0,97*4,98</t>
  </si>
  <si>
    <t>62857020.R</t>
  </si>
  <si>
    <t>pás těžký asfaltový, schválený systém SŽDC</t>
  </si>
  <si>
    <t>152</t>
  </si>
  <si>
    <t>27,078*1,15 "Přepočtené koeficientem množství</t>
  </si>
  <si>
    <t>77</t>
  </si>
  <si>
    <t>711491171</t>
  </si>
  <si>
    <t>Provedení doplňků izolace proti vodě na vodorovné ploše z textilií vrstva podkladní</t>
  </si>
  <si>
    <t>154</t>
  </si>
  <si>
    <t xml:space="preserve">"skladba C"    2*46</t>
  </si>
  <si>
    <t>69311085</t>
  </si>
  <si>
    <t>geotextilie netkaná separační, ochranná, filtrační, drenážní PP 800g/m2</t>
  </si>
  <si>
    <t>156</t>
  </si>
  <si>
    <t>92*1,05 "Přepočtené koeficientem množství</t>
  </si>
  <si>
    <t>79</t>
  </si>
  <si>
    <t>711491172</t>
  </si>
  <si>
    <t>Provedení doplňků izolace proti vodě na vodorovné ploše z textilií vrstva ochranná</t>
  </si>
  <si>
    <t>158</t>
  </si>
  <si>
    <t xml:space="preserve">"skladba A+B"   27,078</t>
  </si>
  <si>
    <t>160</t>
  </si>
  <si>
    <t>27,078*1,05 "Přepočtené koeficientem množství</t>
  </si>
  <si>
    <t>81</t>
  </si>
  <si>
    <t>711491177</t>
  </si>
  <si>
    <t>Připevnění doplňků izolace proti vodě nerezovou lištou</t>
  </si>
  <si>
    <t>162</t>
  </si>
  <si>
    <t>(4,98+2*1,05)*2</t>
  </si>
  <si>
    <t>13756655.R</t>
  </si>
  <si>
    <t>pásnice nerezová 50/5 - (kotvení izolace)</t>
  </si>
  <si>
    <t>164</t>
  </si>
  <si>
    <t>14,16*1,05 "Přepočtené koeficientem množství</t>
  </si>
  <si>
    <t>83</t>
  </si>
  <si>
    <t>59030055.R</t>
  </si>
  <si>
    <t>vrut nerezový se šestihrannou hlavou 8x70mm, včetně hmoždinky</t>
  </si>
  <si>
    <t>166</t>
  </si>
  <si>
    <t>998711201</t>
  </si>
  <si>
    <t>Přesun hmot procentní pro izolace proti vodě, vlhkosti a plynům v objektech v do 6 m</t>
  </si>
  <si>
    <t>%</t>
  </si>
  <si>
    <t>168</t>
  </si>
  <si>
    <t>713</t>
  </si>
  <si>
    <t>Izolace tepelné</t>
  </si>
  <si>
    <t>85</t>
  </si>
  <si>
    <t>713131141</t>
  </si>
  <si>
    <t>Montáž izolace tepelné stěn a základů lepením celoplošně rohoží, pásů, dílců, desek</t>
  </si>
  <si>
    <t>170</t>
  </si>
  <si>
    <t xml:space="preserve">"skladba A"    11,7</t>
  </si>
  <si>
    <t>62853005.R</t>
  </si>
  <si>
    <t>Drenážní geokompozit</t>
  </si>
  <si>
    <t>172</t>
  </si>
  <si>
    <t>11,7*1,05 "Přepočtené koeficientem množství</t>
  </si>
  <si>
    <t>767</t>
  </si>
  <si>
    <t>Konstrukce zámečnické</t>
  </si>
  <si>
    <t>87</t>
  </si>
  <si>
    <t>767591012</t>
  </si>
  <si>
    <t>Montáž podlah nebo podest z kompozitních pochůzných skládaných roštů o hmotnosti do 30 kg/m2</t>
  </si>
  <si>
    <t>174</t>
  </si>
  <si>
    <t xml:space="preserve">"FRP polymer rošt"   37,1</t>
  </si>
  <si>
    <t>63126013</t>
  </si>
  <si>
    <t>rošt kompozitní pochůzný skládaný 25x25/50mm A15</t>
  </si>
  <si>
    <t>176</t>
  </si>
  <si>
    <t>89</t>
  </si>
  <si>
    <t>767995122.R</t>
  </si>
  <si>
    <t>Dodávka a montáž kovových doplňkových konstrukcí</t>
  </si>
  <si>
    <t>178</t>
  </si>
  <si>
    <t>Poznámka k položce:_x000d_
Poznámka k položce: deska se zhotovitelem - letopočet opravy</t>
  </si>
  <si>
    <t>HZS</t>
  </si>
  <si>
    <t>Hodinové zúčtovací sazby</t>
  </si>
  <si>
    <t>HZS4232</t>
  </si>
  <si>
    <t>Hodinová zúčtovací sazba technik odborný</t>
  </si>
  <si>
    <t>hod</t>
  </si>
  <si>
    <t>262144</t>
  </si>
  <si>
    <t>180</t>
  </si>
  <si>
    <t xml:space="preserve">"dozor statika - "    20,0</t>
  </si>
  <si>
    <t>SO 02 - Železniční svršek</t>
  </si>
  <si>
    <t xml:space="preserve">    51 - Kolejová lože</t>
  </si>
  <si>
    <t xml:space="preserve">    52 - Kolej</t>
  </si>
  <si>
    <t xml:space="preserve">    54 - Ostatní úpravy železničního svršku</t>
  </si>
  <si>
    <t xml:space="preserve">    99 - Přesun hmot a manipulace se sutí</t>
  </si>
  <si>
    <t>122152502</t>
  </si>
  <si>
    <t>Odkopávky a prokopávky nezapažené pro spodní stavbu železnic v hornině třídy těžitelnosti I, skupiny 1 a 2 objem do 1000 m3 strojně</t>
  </si>
  <si>
    <t>4,858*6,0 "pl.*(dl. ZKPP1)"</t>
  </si>
  <si>
    <t xml:space="preserve">4,730*6,0  "pl.*(dl. ZKPP2)"</t>
  </si>
  <si>
    <t>181911102</t>
  </si>
  <si>
    <t>Úprava pláně v hornině třídy těžitelnosti I, skupiny 1 až 2 se zhutněním ručně</t>
  </si>
  <si>
    <t>8,85*6,0 "š.*dl. ZKPP1"</t>
  </si>
  <si>
    <t>8,89*6,0 "š.*. dl. ZKPP2"</t>
  </si>
  <si>
    <t>5958158070R</t>
  </si>
  <si>
    <t>podložka polyetylenová pod podkladnici 380/160/2 (S4, R4)</t>
  </si>
  <si>
    <t>530299016</t>
  </si>
  <si>
    <t>26*2</t>
  </si>
  <si>
    <t>5958134075R</t>
  </si>
  <si>
    <t>Součásti upevňovací vrtule R1(145)</t>
  </si>
  <si>
    <t>213103433</t>
  </si>
  <si>
    <t>26*8</t>
  </si>
  <si>
    <t>5958128010R</t>
  </si>
  <si>
    <t>Komplety ŽS 4 (šroub RS 1, matice M 24, podložka Fe6, svěrka ŽS4)</t>
  </si>
  <si>
    <t>-1821149425</t>
  </si>
  <si>
    <t>26*4</t>
  </si>
  <si>
    <t>5958158005R</t>
  </si>
  <si>
    <t xml:space="preserve">Podložka pryžová pod patu kolejnice S49  183/126/6</t>
  </si>
  <si>
    <t>890041124</t>
  </si>
  <si>
    <t>Kolejová lože</t>
  </si>
  <si>
    <t>511501111</t>
  </si>
  <si>
    <t>Konstrukční vrstva tělesa železničního spodku ze štěrkodrti</t>
  </si>
  <si>
    <t>4,304*(6,0+6,0) "pl.*(ZKPP1+ZKPP2)"</t>
  </si>
  <si>
    <t>5,0*(0,70*0,45/2)+5,1*(0,60*0,63/2) "stezky v přechodu na most"</t>
  </si>
  <si>
    <t>511501255</t>
  </si>
  <si>
    <t>Zřízení kolejového lože z drceného kameniva</t>
  </si>
  <si>
    <t>2,3*(8,0+10,0) "oprava svršku"</t>
  </si>
  <si>
    <t>0,2*(42,033+41,445) "směr. a výšk. úprava koleje"</t>
  </si>
  <si>
    <t>514531121</t>
  </si>
  <si>
    <t>Ojedinělá úprava kolejového lože koleje</t>
  </si>
  <si>
    <t>8,0+10,0 "oprava svršku"</t>
  </si>
  <si>
    <t>42,033+41,445 "směr. a výšk. úprava koleje"</t>
  </si>
  <si>
    <t>58344005</t>
  </si>
  <si>
    <t>kamenivo drcené hrubé frakce 32/63 třída BI OTP ČD</t>
  </si>
  <si>
    <t>58,096*1,8 "Přepočtené koeficientem množství</t>
  </si>
  <si>
    <t>512531111</t>
  </si>
  <si>
    <t>Odstranění kolejového lože z kameniva po rozebrání koleje</t>
  </si>
  <si>
    <t>(8,0+10,0)*2,3 "(dl.ŽSv1+dl.ŽSv2)*pl.KL</t>
  </si>
  <si>
    <t>Kolej</t>
  </si>
  <si>
    <t>521321118</t>
  </si>
  <si>
    <t>Montáž koleje stykované na pražcích dřevěných soustavy S49 rozdělení c</t>
  </si>
  <si>
    <t>60811006</t>
  </si>
  <si>
    <t>pražec dřevěný příčný nevystrojený dub 2600x260x160mm</t>
  </si>
  <si>
    <t>837967845</t>
  </si>
  <si>
    <t>12+14</t>
  </si>
  <si>
    <t>43765005</t>
  </si>
  <si>
    <t>kolejnice tv. 49E1 (S49), třídy R260</t>
  </si>
  <si>
    <t>37,5*2 "Přepočtené koeficientem množství</t>
  </si>
  <si>
    <t>525321111</t>
  </si>
  <si>
    <t>Demontáž koleje na pražcích dřevěných soustavy S49 rozdělení c</t>
  </si>
  <si>
    <t>8,0+10,0</t>
  </si>
  <si>
    <t>525971111</t>
  </si>
  <si>
    <t>Demontáž kolejnic na mostech s mostnicemi hmotnosti do 50 kg/m</t>
  </si>
  <si>
    <t>18,055</t>
  </si>
  <si>
    <t>Ostatní úpravy železničního svršku</t>
  </si>
  <si>
    <t>548121613</t>
  </si>
  <si>
    <t>Svařování kolejnic aluminotermicky plný předehřev soustavy S49</t>
  </si>
  <si>
    <t>54653002</t>
  </si>
  <si>
    <t>dávka svařovací kolejnice S49 jakost R260 základní spára</t>
  </si>
  <si>
    <t>5909030020R</t>
  </si>
  <si>
    <t>Následná úprava GPK koleje směrové a výškové uspořádání pražce betonové</t>
  </si>
  <si>
    <t>km</t>
  </si>
  <si>
    <t>R-položka ÚOŽI</t>
  </si>
  <si>
    <t>0,122*2 "dl. * 2 podbití"</t>
  </si>
  <si>
    <t>1,65 "fiktivní délka - dopočet do denní sazby"</t>
  </si>
  <si>
    <t>5912065210R</t>
  </si>
  <si>
    <t>Montáž zajišťovací značky včetně sloupku a základu konzolové</t>
  </si>
  <si>
    <t>5962119000R</t>
  </si>
  <si>
    <t>Zajištění PPK sloupek zajišťovací značka</t>
  </si>
  <si>
    <t>58932909</t>
  </si>
  <si>
    <t>beton C 20/25 X0XC2 kamenivo frakce 0/16</t>
  </si>
  <si>
    <t>0,3*0,3*1,0*2 "základ ZZ"</t>
  </si>
  <si>
    <t>99</t>
  </si>
  <si>
    <t>Přesun hmot a manipulace se sutí</t>
  </si>
  <si>
    <t>997241521</t>
  </si>
  <si>
    <t>Vodorovné přemístění vybouraných hmot do 7 km</t>
  </si>
  <si>
    <t>2,3 "dřevěné pražce"</t>
  </si>
  <si>
    <t>3,4 "kolejnice"</t>
  </si>
  <si>
    <t>3,185"mostnice</t>
  </si>
  <si>
    <t>9909000300R</t>
  </si>
  <si>
    <t>Poplatek za uložení mostnic s oleji nebo ropnými látkami na skládce (skládkovné)</t>
  </si>
  <si>
    <t>4,55*0,7</t>
  </si>
  <si>
    <t>997221655</t>
  </si>
  <si>
    <t>851077386</t>
  </si>
  <si>
    <t>997241532</t>
  </si>
  <si>
    <t>Vodorovné přemístění suti do 7 km</t>
  </si>
  <si>
    <t>-1020311267</t>
  </si>
  <si>
    <t>997241535</t>
  </si>
  <si>
    <t>Vodorovné přemístění suti ZKD 1 km</t>
  </si>
  <si>
    <t>-90022398</t>
  </si>
  <si>
    <t>103,765*15</t>
  </si>
  <si>
    <t>998241021</t>
  </si>
  <si>
    <t>Přesun hmot pro dráhy kolejové jakéhokoliv rozsahu dopravní vzdálenost do 5000 m</t>
  </si>
  <si>
    <t>757146177</t>
  </si>
  <si>
    <t>998241025</t>
  </si>
  <si>
    <t>Příplatek k ceně za zvětšený přesun přes vymezenou největší dopravní - za každých dalších započatých 1000 m</t>
  </si>
  <si>
    <t>1896220504</t>
  </si>
  <si>
    <t>216,276*15</t>
  </si>
  <si>
    <t>SO 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</si>
  <si>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</si>
  <si>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</si>
  <si>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</si>
  <si>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</si>
  <si>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</si>
  <si>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</si>
  <si>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</si>
  <si>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Vedlejší rozpočtové náklady</t>
  </si>
  <si>
    <t>VRN1</t>
  </si>
  <si>
    <t>Průzkumné, geodetické a projektové práce</t>
  </si>
  <si>
    <t>012203000.1</t>
  </si>
  <si>
    <t>Geodetické práce při provádění stavby</t>
  </si>
  <si>
    <t>kpl</t>
  </si>
  <si>
    <t>-1732533574</t>
  </si>
  <si>
    <t>Poznámka k položce:_x000d_
Poznámka k položce:</t>
  </si>
  <si>
    <t>013244000.1</t>
  </si>
  <si>
    <t>Výrobní a montážní dokumentace OK</t>
  </si>
  <si>
    <t>-628292981</t>
  </si>
  <si>
    <t>013254000.1</t>
  </si>
  <si>
    <t>Dokumentace skutečného provedení stavby</t>
  </si>
  <si>
    <t>1857754285</t>
  </si>
  <si>
    <t>VRN3</t>
  </si>
  <si>
    <t>Zařízení staveniště</t>
  </si>
  <si>
    <t>030001000.1</t>
  </si>
  <si>
    <t>2105675097</t>
  </si>
  <si>
    <t>Poznámka k položce:_x000d_
Poznámka k položce: včetně pronájmů pozemků</t>
  </si>
  <si>
    <t>034002000.1</t>
  </si>
  <si>
    <t>Zabezpečení staveniště</t>
  </si>
  <si>
    <t>1546610031</t>
  </si>
  <si>
    <t>Poznámka k položce:_x000d_
Poznámka k položce: střežení pracoviště mimo pracovní dobu</t>
  </si>
  <si>
    <t>039002000.1</t>
  </si>
  <si>
    <t>Zrušení zařízení staveniště</t>
  </si>
  <si>
    <t>-83262076</t>
  </si>
  <si>
    <t>Poznámka k položce:_x000d_
Poznámka k položce: včetně uvedení pozemků do původního stavu</t>
  </si>
  <si>
    <t>VRN4</t>
  </si>
  <si>
    <t>Inženýrská činnost</t>
  </si>
  <si>
    <t>042002000.1</t>
  </si>
  <si>
    <t>Posudky</t>
  </si>
  <si>
    <t>-294167930</t>
  </si>
  <si>
    <t>043134000.1</t>
  </si>
  <si>
    <t>Zkoušky zatěžovací</t>
  </si>
  <si>
    <t>58668602</t>
  </si>
  <si>
    <t>Poznámka k položce:_x000d_
Poznámka k položce: zkoušky pláně</t>
  </si>
  <si>
    <t>VRN6</t>
  </si>
  <si>
    <t>Územní vlivy</t>
  </si>
  <si>
    <t>062002000.1</t>
  </si>
  <si>
    <t>Ztížené dopravní podmínky</t>
  </si>
  <si>
    <t>-41680708</t>
  </si>
  <si>
    <t>065002000.1</t>
  </si>
  <si>
    <t>Mimostaveništní doprava materiálů</t>
  </si>
  <si>
    <t>-1962205737</t>
  </si>
  <si>
    <t>Poznámka k položce:_x000d_
Poznámka k položce: přepravy, které nejsou zakalkulovány v rozpočtu, vč. autojeřábů a ASP</t>
  </si>
  <si>
    <t>VRN7</t>
  </si>
  <si>
    <t>Provozní vlivy</t>
  </si>
  <si>
    <t>079002000.1</t>
  </si>
  <si>
    <t>Ostatní provozní vlivy</t>
  </si>
  <si>
    <t>-1178464422</t>
  </si>
  <si>
    <t>VRN8</t>
  </si>
  <si>
    <t>Přesun stavebních kapacit</t>
  </si>
  <si>
    <t>081002000.1</t>
  </si>
  <si>
    <t>Doprava zaměstnanců</t>
  </si>
  <si>
    <t>909706139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</si>
</sst>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65421042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mostu v km 66,856 trati Havlovice - Tachov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8. 4. 2021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ROUND(SUM(AV94:AW94),2)</f>
        <v>0</v>
      </c>
      <c r="AU94" s="114">
        <f>ROUND(SUM(AU95:AU97),5)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ROUND(SUM(AZ95:AZ97),2)</f>
        <v>0</v>
      </c>
      <c r="BA94" s="113">
        <f>ROUND(SUM(BA95:BA97),2)</f>
        <v>0</v>
      </c>
      <c r="BB94" s="113">
        <f>ROUND(SUM(BB95:BB97),2)</f>
        <v>0</v>
      </c>
      <c r="BC94" s="113">
        <f>ROUND(SUM(BC95:BC97),2)</f>
        <v>0</v>
      </c>
      <c r="BD94" s="115">
        <f>ROUND(SUM(BD95:BD97),2)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Most'!J30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'SO 01 - Most'!P131</f>
        <v>0</v>
      </c>
      <c r="AV95" s="127">
        <f>'SO 01 - Most'!J33</f>
        <v>0</v>
      </c>
      <c r="AW95" s="127">
        <f>'SO 01 - Most'!J34</f>
        <v>0</v>
      </c>
      <c r="AX95" s="127">
        <f>'SO 01 - Most'!J35</f>
        <v>0</v>
      </c>
      <c r="AY95" s="127">
        <f>'SO 01 - Most'!J36</f>
        <v>0</v>
      </c>
      <c r="AZ95" s="127">
        <f>'SO 01 - Most'!F33</f>
        <v>0</v>
      </c>
      <c r="BA95" s="127">
        <f>'SO 01 - Most'!F34</f>
        <v>0</v>
      </c>
      <c r="BB95" s="127">
        <f>'SO 01 - Most'!F35</f>
        <v>0</v>
      </c>
      <c r="BC95" s="127">
        <f>'SO 01 - Most'!F36</f>
        <v>0</v>
      </c>
      <c r="BD95" s="129">
        <f>'SO 01 - Most'!F37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'SO 02 - Železniční svršek'!J30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'SO 02 - Železniční svršek'!P126</f>
        <v>0</v>
      </c>
      <c r="AV96" s="127">
        <f>'SO 02 - Železniční svršek'!J33</f>
        <v>0</v>
      </c>
      <c r="AW96" s="127">
        <f>'SO 02 - Železniční svršek'!J34</f>
        <v>0</v>
      </c>
      <c r="AX96" s="127">
        <f>'SO 02 - Železniční svršek'!J35</f>
        <v>0</v>
      </c>
      <c r="AY96" s="127">
        <f>'SO 02 - Železniční svršek'!J36</f>
        <v>0</v>
      </c>
      <c r="AZ96" s="127">
        <f>'SO 02 - Železniční svršek'!F33</f>
        <v>0</v>
      </c>
      <c r="BA96" s="127">
        <f>'SO 02 - Železniční svršek'!F34</f>
        <v>0</v>
      </c>
      <c r="BB96" s="127">
        <f>'SO 02 - Železniční svršek'!F35</f>
        <v>0</v>
      </c>
      <c r="BC96" s="127">
        <f>'SO 02 - Železniční svršek'!F36</f>
        <v>0</v>
      </c>
      <c r="BD96" s="129">
        <f>'SO 02 - Železniční svršek'!F37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16.5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'SO 03 - VRN'!J30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31">
        <v>0</v>
      </c>
      <c r="AT97" s="132">
        <f>ROUND(SUM(AV97:AW97),2)</f>
        <v>0</v>
      </c>
      <c r="AU97" s="133">
        <f>'SO 03 - VRN'!P123</f>
        <v>0</v>
      </c>
      <c r="AV97" s="132">
        <f>'SO 03 - VRN'!J33</f>
        <v>0</v>
      </c>
      <c r="AW97" s="132">
        <f>'SO 03 - VRN'!J34</f>
        <v>0</v>
      </c>
      <c r="AX97" s="132">
        <f>'SO 03 - VRN'!J35</f>
        <v>0</v>
      </c>
      <c r="AY97" s="132">
        <f>'SO 03 - VRN'!J36</f>
        <v>0</v>
      </c>
      <c r="AZ97" s="132">
        <f>'SO 03 - VRN'!F33</f>
        <v>0</v>
      </c>
      <c r="BA97" s="132">
        <f>'SO 03 - VRN'!F34</f>
        <v>0</v>
      </c>
      <c r="BB97" s="132">
        <f>'SO 03 - VRN'!F35</f>
        <v>0</v>
      </c>
      <c r="BC97" s="132">
        <f>'SO 03 - VRN'!F36</f>
        <v>0</v>
      </c>
      <c r="BD97" s="134">
        <f>'SO 03 - VRN'!F37</f>
        <v>0</v>
      </c>
      <c r="BE97" s="7"/>
      <c r="BT97" s="130" t="s">
        <v>81</v>
      </c>
      <c r="BV97" s="130" t="s">
        <v>75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</sheetData>
  <sheetProtection sheet="1" formatColumns="0" formatRows="0" objects="1" scenarios="1" spinCount="100000" saltValue="48YOjC6Up+Kz3KnbhGnr05sQRA0ZyvE60341R7nvJ4uaMJFrAoQd/yz+w78qqbU5VJWoK895+xzK4TriWFhgvw==" hashValue="82Qb1URgTurYvwTgBLTaOkw3CmjnnAZv1l4nEgXQ31wACqqH5jni4D/JDcJJLA6HbEVhzs31QrkkfM1EVX3Qwg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1 - Most'!C2" display="/"/>
    <hyperlink ref="A96" location="'SO 02 - Železniční svršek'!C2" display="/"/>
    <hyperlink ref="A97" location="'SO 03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mostu v km 66,856 trati Havlovice - Tachov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8. 4. 2021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ROUND(J131,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ROUND((SUM(BE131:BE380)),  2)</f>
        <v>0</v>
      </c>
      <c r="G33" s="37"/>
      <c r="H33" s="37"/>
      <c r="I33" s="154">
        <v>0.20999999999999999</v>
      </c>
      <c r="J33" s="153">
        <f>ROUND(((SUM(BE131:BE380))*I33),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ROUND((SUM(BF131:BF380)),  2)</f>
        <v>0</v>
      </c>
      <c r="G34" s="37"/>
      <c r="H34" s="37"/>
      <c r="I34" s="154">
        <v>0.14999999999999999</v>
      </c>
      <c r="J34" s="153">
        <f>ROUND(((SUM(BF131:BF380))*I34),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ROUND((SUM(BG131:BG380)),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ROUND((SUM(BH131:BH380)),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ROUND((SUM(BI131:BI380)),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mostu v km 66,856 trati Havlovice - Tachov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Most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8. 4. 2021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J131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J132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J133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100</v>
      </c>
      <c r="E99" s="187"/>
      <c r="F99" s="187"/>
      <c r="G99" s="187"/>
      <c r="H99" s="187"/>
      <c r="I99" s="187"/>
      <c r="J99" s="188">
        <f>J161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101</v>
      </c>
      <c r="E100" s="187"/>
      <c r="F100" s="187"/>
      <c r="G100" s="187"/>
      <c r="H100" s="187"/>
      <c r="I100" s="187"/>
      <c r="J100" s="188">
        <f>J170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102</v>
      </c>
      <c r="E101" s="187"/>
      <c r="F101" s="187"/>
      <c r="G101" s="187"/>
      <c r="H101" s="187"/>
      <c r="I101" s="187"/>
      <c r="J101" s="188">
        <f>J200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103</v>
      </c>
      <c r="E102" s="187"/>
      <c r="F102" s="187"/>
      <c r="G102" s="187"/>
      <c r="H102" s="187"/>
      <c r="I102" s="187"/>
      <c r="J102" s="188">
        <f>J243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104</v>
      </c>
      <c r="E103" s="187"/>
      <c r="F103" s="187"/>
      <c r="G103" s="187"/>
      <c r="H103" s="187"/>
      <c r="I103" s="187"/>
      <c r="J103" s="188">
        <f>J248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105</v>
      </c>
      <c r="E104" s="187"/>
      <c r="F104" s="187"/>
      <c r="G104" s="187"/>
      <c r="H104" s="187"/>
      <c r="I104" s="187"/>
      <c r="J104" s="188">
        <f>J258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106</v>
      </c>
      <c r="E105" s="187"/>
      <c r="F105" s="187"/>
      <c r="G105" s="187"/>
      <c r="H105" s="187"/>
      <c r="I105" s="187"/>
      <c r="J105" s="188">
        <f>J302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107</v>
      </c>
      <c r="E106" s="187"/>
      <c r="F106" s="187"/>
      <c r="G106" s="187"/>
      <c r="H106" s="187"/>
      <c r="I106" s="187"/>
      <c r="J106" s="188">
        <f>J311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8"/>
      <c r="C107" s="179"/>
      <c r="D107" s="180" t="s">
        <v>108</v>
      </c>
      <c r="E107" s="181"/>
      <c r="F107" s="181"/>
      <c r="G107" s="181"/>
      <c r="H107" s="181"/>
      <c r="I107" s="181"/>
      <c r="J107" s="182">
        <f>J313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4"/>
      <c r="C108" s="185"/>
      <c r="D108" s="186" t="s">
        <v>109</v>
      </c>
      <c r="E108" s="187"/>
      <c r="F108" s="187"/>
      <c r="G108" s="187"/>
      <c r="H108" s="187"/>
      <c r="I108" s="187"/>
      <c r="J108" s="188">
        <f>J314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110</v>
      </c>
      <c r="E109" s="187"/>
      <c r="F109" s="187"/>
      <c r="G109" s="187"/>
      <c r="H109" s="187"/>
      <c r="I109" s="187"/>
      <c r="J109" s="188">
        <f>J363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111</v>
      </c>
      <c r="E110" s="187"/>
      <c r="F110" s="187"/>
      <c r="G110" s="187"/>
      <c r="H110" s="187"/>
      <c r="I110" s="187"/>
      <c r="J110" s="188">
        <f>J370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8"/>
      <c r="C111" s="179"/>
      <c r="D111" s="180" t="s">
        <v>112</v>
      </c>
      <c r="E111" s="181"/>
      <c r="F111" s="181"/>
      <c r="G111" s="181"/>
      <c r="H111" s="181"/>
      <c r="I111" s="181"/>
      <c r="J111" s="182">
        <f>J377</f>
        <v>0</v>
      </c>
      <c r="K111" s="179"/>
      <c r="L111" s="183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7" s="2" customFormat="1" ht="6.96" customHeight="1">
      <c r="A117" s="37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2" t="s">
        <v>113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16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6.5" customHeight="1">
      <c r="A121" s="37"/>
      <c r="B121" s="38"/>
      <c r="C121" s="39"/>
      <c r="D121" s="39"/>
      <c r="E121" s="173" t="str">
        <f>E7</f>
        <v>Oprava mostu v km 66,856 trati Havlovice - Tachov</v>
      </c>
      <c r="F121" s="31"/>
      <c r="G121" s="31"/>
      <c r="H121" s="31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91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E9</f>
        <v>SO 01 - Most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F12</f>
        <v xml:space="preserve"> </v>
      </c>
      <c r="G125" s="39"/>
      <c r="H125" s="39"/>
      <c r="I125" s="31" t="s">
        <v>22</v>
      </c>
      <c r="J125" s="78" t="str">
        <f>IF(J12="","",J12)</f>
        <v>8. 4. 2021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24</v>
      </c>
      <c r="D127" s="39"/>
      <c r="E127" s="39"/>
      <c r="F127" s="26" t="str">
        <f>E15</f>
        <v xml:space="preserve"> </v>
      </c>
      <c r="G127" s="39"/>
      <c r="H127" s="39"/>
      <c r="I127" s="31" t="s">
        <v>29</v>
      </c>
      <c r="J127" s="35" t="str">
        <f>E21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27</v>
      </c>
      <c r="D128" s="39"/>
      <c r="E128" s="39"/>
      <c r="F128" s="26" t="str">
        <f>IF(E18="","",E18)</f>
        <v>Vyplň údaj</v>
      </c>
      <c r="G128" s="39"/>
      <c r="H128" s="39"/>
      <c r="I128" s="31" t="s">
        <v>31</v>
      </c>
      <c r="J128" s="35" t="str">
        <f>E24</f>
        <v xml:space="preserve"> 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0"/>
      <c r="B130" s="191"/>
      <c r="C130" s="192" t="s">
        <v>114</v>
      </c>
      <c r="D130" s="193" t="s">
        <v>58</v>
      </c>
      <c r="E130" s="193" t="s">
        <v>54</v>
      </c>
      <c r="F130" s="193" t="s">
        <v>55</v>
      </c>
      <c r="G130" s="193" t="s">
        <v>115</v>
      </c>
      <c r="H130" s="193" t="s">
        <v>116</v>
      </c>
      <c r="I130" s="193" t="s">
        <v>117</v>
      </c>
      <c r="J130" s="193" t="s">
        <v>95</v>
      </c>
      <c r="K130" s="194" t="s">
        <v>118</v>
      </c>
      <c r="L130" s="195"/>
      <c r="M130" s="99" t="s">
        <v>1</v>
      </c>
      <c r="N130" s="100" t="s">
        <v>37</v>
      </c>
      <c r="O130" s="100" t="s">
        <v>119</v>
      </c>
      <c r="P130" s="100" t="s">
        <v>120</v>
      </c>
      <c r="Q130" s="100" t="s">
        <v>121</v>
      </c>
      <c r="R130" s="100" t="s">
        <v>122</v>
      </c>
      <c r="S130" s="100" t="s">
        <v>123</v>
      </c>
      <c r="T130" s="101" t="s">
        <v>124</v>
      </c>
      <c r="U130" s="190"/>
      <c r="V130" s="190"/>
      <c r="W130" s="190"/>
      <c r="X130" s="190"/>
      <c r="Y130" s="190"/>
      <c r="Z130" s="190"/>
      <c r="AA130" s="190"/>
      <c r="AB130" s="190"/>
      <c r="AC130" s="190"/>
      <c r="AD130" s="190"/>
      <c r="AE130" s="190"/>
    </row>
    <row r="131" s="2" customFormat="1" ht="22.8" customHeight="1">
      <c r="A131" s="37"/>
      <c r="B131" s="38"/>
      <c r="C131" s="106" t="s">
        <v>125</v>
      </c>
      <c r="D131" s="39"/>
      <c r="E131" s="39"/>
      <c r="F131" s="39"/>
      <c r="G131" s="39"/>
      <c r="H131" s="39"/>
      <c r="I131" s="39"/>
      <c r="J131" s="196">
        <f>BK131</f>
        <v>0</v>
      </c>
      <c r="K131" s="39"/>
      <c r="L131" s="43"/>
      <c r="M131" s="102"/>
      <c r="N131" s="197"/>
      <c r="O131" s="103"/>
      <c r="P131" s="198">
        <f>P132+P313+P377</f>
        <v>0</v>
      </c>
      <c r="Q131" s="103"/>
      <c r="R131" s="198">
        <f>R132+R313+R377</f>
        <v>201.85345810155201</v>
      </c>
      <c r="S131" s="103"/>
      <c r="T131" s="199">
        <f>T132+T313+T377</f>
        <v>123.24949000000002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72</v>
      </c>
      <c r="AU131" s="16" t="s">
        <v>97</v>
      </c>
      <c r="BK131" s="200">
        <f>BK132+BK313+BK377</f>
        <v>0</v>
      </c>
    </row>
    <row r="132" s="12" customFormat="1" ht="25.92" customHeight="1">
      <c r="A132" s="12"/>
      <c r="B132" s="201"/>
      <c r="C132" s="202"/>
      <c r="D132" s="203" t="s">
        <v>72</v>
      </c>
      <c r="E132" s="204" t="s">
        <v>126</v>
      </c>
      <c r="F132" s="204" t="s">
        <v>127</v>
      </c>
      <c r="G132" s="202"/>
      <c r="H132" s="202"/>
      <c r="I132" s="205"/>
      <c r="J132" s="206">
        <f>BK132</f>
        <v>0</v>
      </c>
      <c r="K132" s="202"/>
      <c r="L132" s="207"/>
      <c r="M132" s="208"/>
      <c r="N132" s="209"/>
      <c r="O132" s="209"/>
      <c r="P132" s="210">
        <f>P133+P161+P170+P200+P243+P248+P258+P302+P311</f>
        <v>0</v>
      </c>
      <c r="Q132" s="209"/>
      <c r="R132" s="210">
        <f>R133+R161+R170+R200+R243+R248+R258+R302+R311</f>
        <v>201.04000480815202</v>
      </c>
      <c r="S132" s="209"/>
      <c r="T132" s="211">
        <f>T133+T161+T170+T200+T243+T248+T258+T302+T311</f>
        <v>123.24949000000002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81</v>
      </c>
      <c r="AT132" s="213" t="s">
        <v>72</v>
      </c>
      <c r="AU132" s="213" t="s">
        <v>73</v>
      </c>
      <c r="AY132" s="212" t="s">
        <v>128</v>
      </c>
      <c r="BK132" s="214">
        <f>BK133+BK161+BK170+BK200+BK243+BK248+BK258+BK302+BK311</f>
        <v>0</v>
      </c>
    </row>
    <row r="133" s="12" customFormat="1" ht="22.8" customHeight="1">
      <c r="A133" s="12"/>
      <c r="B133" s="201"/>
      <c r="C133" s="202"/>
      <c r="D133" s="203" t="s">
        <v>72</v>
      </c>
      <c r="E133" s="215" t="s">
        <v>81</v>
      </c>
      <c r="F133" s="215" t="s">
        <v>129</v>
      </c>
      <c r="G133" s="202"/>
      <c r="H133" s="202"/>
      <c r="I133" s="205"/>
      <c r="J133" s="216">
        <f>BK133</f>
        <v>0</v>
      </c>
      <c r="K133" s="202"/>
      <c r="L133" s="207"/>
      <c r="M133" s="208"/>
      <c r="N133" s="209"/>
      <c r="O133" s="209"/>
      <c r="P133" s="210">
        <f>SUM(P134:P160)</f>
        <v>0</v>
      </c>
      <c r="Q133" s="209"/>
      <c r="R133" s="210">
        <f>SUM(R134:R160)</f>
        <v>1.4911843488000001</v>
      </c>
      <c r="S133" s="209"/>
      <c r="T133" s="211">
        <f>SUM(T134:T160)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2" t="s">
        <v>81</v>
      </c>
      <c r="AT133" s="213" t="s">
        <v>72</v>
      </c>
      <c r="AU133" s="213" t="s">
        <v>81</v>
      </c>
      <c r="AY133" s="212" t="s">
        <v>128</v>
      </c>
      <c r="BK133" s="214">
        <f>SUM(BK134:BK160)</f>
        <v>0</v>
      </c>
    </row>
    <row r="134" s="2" customFormat="1" ht="16.5" customHeight="1">
      <c r="A134" s="37"/>
      <c r="B134" s="38"/>
      <c r="C134" s="217" t="s">
        <v>81</v>
      </c>
      <c r="D134" s="217" t="s">
        <v>130</v>
      </c>
      <c r="E134" s="218" t="s">
        <v>131</v>
      </c>
      <c r="F134" s="219" t="s">
        <v>132</v>
      </c>
      <c r="G134" s="220" t="s">
        <v>133</v>
      </c>
      <c r="H134" s="221">
        <v>68</v>
      </c>
      <c r="I134" s="222"/>
      <c r="J134" s="223">
        <f>ROUND(I134*H134,2)</f>
        <v>0</v>
      </c>
      <c r="K134" s="219" t="s">
        <v>134</v>
      </c>
      <c r="L134" s="43"/>
      <c r="M134" s="224" t="s">
        <v>1</v>
      </c>
      <c r="N134" s="225" t="s">
        <v>38</v>
      </c>
      <c r="O134" s="90"/>
      <c r="P134" s="226">
        <f>O134*H134</f>
        <v>0</v>
      </c>
      <c r="Q134" s="226">
        <v>0.0219291816</v>
      </c>
      <c r="R134" s="226">
        <f>Q134*H134</f>
        <v>1.4911843488000001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135</v>
      </c>
      <c r="AT134" s="228" t="s">
        <v>130</v>
      </c>
      <c r="AU134" s="228" t="s">
        <v>83</v>
      </c>
      <c r="AY134" s="16" t="s">
        <v>128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81</v>
      </c>
      <c r="BK134" s="229">
        <f>ROUND(I134*H134,2)</f>
        <v>0</v>
      </c>
      <c r="BL134" s="16" t="s">
        <v>135</v>
      </c>
      <c r="BM134" s="228" t="s">
        <v>83</v>
      </c>
    </row>
    <row r="135" s="13" customFormat="1">
      <c r="A135" s="13"/>
      <c r="B135" s="230"/>
      <c r="C135" s="231"/>
      <c r="D135" s="232" t="s">
        <v>136</v>
      </c>
      <c r="E135" s="233" t="s">
        <v>1</v>
      </c>
      <c r="F135" s="234" t="s">
        <v>137</v>
      </c>
      <c r="G135" s="231"/>
      <c r="H135" s="235">
        <v>68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136</v>
      </c>
      <c r="AU135" s="241" t="s">
        <v>83</v>
      </c>
      <c r="AV135" s="13" t="s">
        <v>83</v>
      </c>
      <c r="AW135" s="13" t="s">
        <v>30</v>
      </c>
      <c r="AX135" s="13" t="s">
        <v>73</v>
      </c>
      <c r="AY135" s="241" t="s">
        <v>128</v>
      </c>
    </row>
    <row r="136" s="14" customFormat="1">
      <c r="A136" s="14"/>
      <c r="B136" s="242"/>
      <c r="C136" s="243"/>
      <c r="D136" s="232" t="s">
        <v>136</v>
      </c>
      <c r="E136" s="244" t="s">
        <v>1</v>
      </c>
      <c r="F136" s="245" t="s">
        <v>138</v>
      </c>
      <c r="G136" s="243"/>
      <c r="H136" s="246">
        <v>68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136</v>
      </c>
      <c r="AU136" s="252" t="s">
        <v>83</v>
      </c>
      <c r="AV136" s="14" t="s">
        <v>135</v>
      </c>
      <c r="AW136" s="14" t="s">
        <v>30</v>
      </c>
      <c r="AX136" s="14" t="s">
        <v>81</v>
      </c>
      <c r="AY136" s="252" t="s">
        <v>128</v>
      </c>
    </row>
    <row r="137" s="2" customFormat="1">
      <c r="A137" s="37"/>
      <c r="B137" s="38"/>
      <c r="C137" s="217" t="s">
        <v>83</v>
      </c>
      <c r="D137" s="217" t="s">
        <v>130</v>
      </c>
      <c r="E137" s="218" t="s">
        <v>139</v>
      </c>
      <c r="F137" s="219" t="s">
        <v>140</v>
      </c>
      <c r="G137" s="220" t="s">
        <v>141</v>
      </c>
      <c r="H137" s="221">
        <v>38.039999999999999</v>
      </c>
      <c r="I137" s="222"/>
      <c r="J137" s="223">
        <f>ROUND(I137*H137,2)</f>
        <v>0</v>
      </c>
      <c r="K137" s="219" t="s">
        <v>134</v>
      </c>
      <c r="L137" s="43"/>
      <c r="M137" s="224" t="s">
        <v>1</v>
      </c>
      <c r="N137" s="225" t="s">
        <v>38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135</v>
      </c>
      <c r="AT137" s="228" t="s">
        <v>130</v>
      </c>
      <c r="AU137" s="228" t="s">
        <v>83</v>
      </c>
      <c r="AY137" s="16" t="s">
        <v>128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81</v>
      </c>
      <c r="BK137" s="229">
        <f>ROUND(I137*H137,2)</f>
        <v>0</v>
      </c>
      <c r="BL137" s="16" t="s">
        <v>135</v>
      </c>
      <c r="BM137" s="228" t="s">
        <v>135</v>
      </c>
    </row>
    <row r="138" s="13" customFormat="1">
      <c r="A138" s="13"/>
      <c r="B138" s="230"/>
      <c r="C138" s="231"/>
      <c r="D138" s="232" t="s">
        <v>136</v>
      </c>
      <c r="E138" s="233" t="s">
        <v>1</v>
      </c>
      <c r="F138" s="234" t="s">
        <v>142</v>
      </c>
      <c r="G138" s="231"/>
      <c r="H138" s="235">
        <v>29.239999999999998</v>
      </c>
      <c r="I138" s="236"/>
      <c r="J138" s="231"/>
      <c r="K138" s="231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136</v>
      </c>
      <c r="AU138" s="241" t="s">
        <v>83</v>
      </c>
      <c r="AV138" s="13" t="s">
        <v>83</v>
      </c>
      <c r="AW138" s="13" t="s">
        <v>30</v>
      </c>
      <c r="AX138" s="13" t="s">
        <v>73</v>
      </c>
      <c r="AY138" s="241" t="s">
        <v>128</v>
      </c>
    </row>
    <row r="139" s="13" customFormat="1">
      <c r="A139" s="13"/>
      <c r="B139" s="230"/>
      <c r="C139" s="231"/>
      <c r="D139" s="232" t="s">
        <v>136</v>
      </c>
      <c r="E139" s="233" t="s">
        <v>1</v>
      </c>
      <c r="F139" s="234" t="s">
        <v>143</v>
      </c>
      <c r="G139" s="231"/>
      <c r="H139" s="235">
        <v>8.8000000000000007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136</v>
      </c>
      <c r="AU139" s="241" t="s">
        <v>83</v>
      </c>
      <c r="AV139" s="13" t="s">
        <v>83</v>
      </c>
      <c r="AW139" s="13" t="s">
        <v>30</v>
      </c>
      <c r="AX139" s="13" t="s">
        <v>73</v>
      </c>
      <c r="AY139" s="241" t="s">
        <v>128</v>
      </c>
    </row>
    <row r="140" s="14" customFormat="1">
      <c r="A140" s="14"/>
      <c r="B140" s="242"/>
      <c r="C140" s="243"/>
      <c r="D140" s="232" t="s">
        <v>136</v>
      </c>
      <c r="E140" s="244" t="s">
        <v>1</v>
      </c>
      <c r="F140" s="245" t="s">
        <v>138</v>
      </c>
      <c r="G140" s="243"/>
      <c r="H140" s="246">
        <v>38.039999999999999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136</v>
      </c>
      <c r="AU140" s="252" t="s">
        <v>83</v>
      </c>
      <c r="AV140" s="14" t="s">
        <v>135</v>
      </c>
      <c r="AW140" s="14" t="s">
        <v>30</v>
      </c>
      <c r="AX140" s="14" t="s">
        <v>81</v>
      </c>
      <c r="AY140" s="252" t="s">
        <v>128</v>
      </c>
    </row>
    <row r="141" s="2" customFormat="1" ht="33" customHeight="1">
      <c r="A141" s="37"/>
      <c r="B141" s="38"/>
      <c r="C141" s="217" t="s">
        <v>144</v>
      </c>
      <c r="D141" s="217" t="s">
        <v>130</v>
      </c>
      <c r="E141" s="218" t="s">
        <v>145</v>
      </c>
      <c r="F141" s="219" t="s">
        <v>146</v>
      </c>
      <c r="G141" s="220" t="s">
        <v>141</v>
      </c>
      <c r="H141" s="221">
        <v>89.656000000000006</v>
      </c>
      <c r="I141" s="222"/>
      <c r="J141" s="223">
        <f>ROUND(I141*H141,2)</f>
        <v>0</v>
      </c>
      <c r="K141" s="219" t="s">
        <v>134</v>
      </c>
      <c r="L141" s="43"/>
      <c r="M141" s="224" t="s">
        <v>1</v>
      </c>
      <c r="N141" s="225" t="s">
        <v>38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135</v>
      </c>
      <c r="AT141" s="228" t="s">
        <v>130</v>
      </c>
      <c r="AU141" s="228" t="s">
        <v>83</v>
      </c>
      <c r="AY141" s="16" t="s">
        <v>128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81</v>
      </c>
      <c r="BK141" s="229">
        <f>ROUND(I141*H141,2)</f>
        <v>0</v>
      </c>
      <c r="BL141" s="16" t="s">
        <v>135</v>
      </c>
      <c r="BM141" s="228" t="s">
        <v>147</v>
      </c>
    </row>
    <row r="142" s="13" customFormat="1">
      <c r="A142" s="13"/>
      <c r="B142" s="230"/>
      <c r="C142" s="231"/>
      <c r="D142" s="232" t="s">
        <v>136</v>
      </c>
      <c r="E142" s="233" t="s">
        <v>1</v>
      </c>
      <c r="F142" s="234" t="s">
        <v>148</v>
      </c>
      <c r="G142" s="231"/>
      <c r="H142" s="235">
        <v>89.656000000000006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136</v>
      </c>
      <c r="AU142" s="241" t="s">
        <v>83</v>
      </c>
      <c r="AV142" s="13" t="s">
        <v>83</v>
      </c>
      <c r="AW142" s="13" t="s">
        <v>30</v>
      </c>
      <c r="AX142" s="13" t="s">
        <v>73</v>
      </c>
      <c r="AY142" s="241" t="s">
        <v>128</v>
      </c>
    </row>
    <row r="143" s="14" customFormat="1">
      <c r="A143" s="14"/>
      <c r="B143" s="242"/>
      <c r="C143" s="243"/>
      <c r="D143" s="232" t="s">
        <v>136</v>
      </c>
      <c r="E143" s="244" t="s">
        <v>1</v>
      </c>
      <c r="F143" s="245" t="s">
        <v>138</v>
      </c>
      <c r="G143" s="243"/>
      <c r="H143" s="246">
        <v>89.656000000000006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136</v>
      </c>
      <c r="AU143" s="252" t="s">
        <v>83</v>
      </c>
      <c r="AV143" s="14" t="s">
        <v>135</v>
      </c>
      <c r="AW143" s="14" t="s">
        <v>30</v>
      </c>
      <c r="AX143" s="14" t="s">
        <v>81</v>
      </c>
      <c r="AY143" s="252" t="s">
        <v>128</v>
      </c>
    </row>
    <row r="144" s="2" customFormat="1">
      <c r="A144" s="37"/>
      <c r="B144" s="38"/>
      <c r="C144" s="217" t="s">
        <v>135</v>
      </c>
      <c r="D144" s="217" t="s">
        <v>130</v>
      </c>
      <c r="E144" s="218" t="s">
        <v>149</v>
      </c>
      <c r="F144" s="219" t="s">
        <v>150</v>
      </c>
      <c r="G144" s="220" t="s">
        <v>141</v>
      </c>
      <c r="H144" s="221">
        <v>15.26</v>
      </c>
      <c r="I144" s="222"/>
      <c r="J144" s="223">
        <f>ROUND(I144*H144,2)</f>
        <v>0</v>
      </c>
      <c r="K144" s="219" t="s">
        <v>134</v>
      </c>
      <c r="L144" s="43"/>
      <c r="M144" s="224" t="s">
        <v>1</v>
      </c>
      <c r="N144" s="225" t="s">
        <v>38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135</v>
      </c>
      <c r="AT144" s="228" t="s">
        <v>130</v>
      </c>
      <c r="AU144" s="228" t="s">
        <v>83</v>
      </c>
      <c r="AY144" s="16" t="s">
        <v>128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81</v>
      </c>
      <c r="BK144" s="229">
        <f>ROUND(I144*H144,2)</f>
        <v>0</v>
      </c>
      <c r="BL144" s="16" t="s">
        <v>135</v>
      </c>
      <c r="BM144" s="228" t="s">
        <v>151</v>
      </c>
    </row>
    <row r="145" s="13" customFormat="1">
      <c r="A145" s="13"/>
      <c r="B145" s="230"/>
      <c r="C145" s="231"/>
      <c r="D145" s="232" t="s">
        <v>136</v>
      </c>
      <c r="E145" s="233" t="s">
        <v>1</v>
      </c>
      <c r="F145" s="234" t="s">
        <v>152</v>
      </c>
      <c r="G145" s="231"/>
      <c r="H145" s="235">
        <v>15.26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136</v>
      </c>
      <c r="AU145" s="241" t="s">
        <v>83</v>
      </c>
      <c r="AV145" s="13" t="s">
        <v>83</v>
      </c>
      <c r="AW145" s="13" t="s">
        <v>30</v>
      </c>
      <c r="AX145" s="13" t="s">
        <v>73</v>
      </c>
      <c r="AY145" s="241" t="s">
        <v>128</v>
      </c>
    </row>
    <row r="146" s="14" customFormat="1">
      <c r="A146" s="14"/>
      <c r="B146" s="242"/>
      <c r="C146" s="243"/>
      <c r="D146" s="232" t="s">
        <v>136</v>
      </c>
      <c r="E146" s="244" t="s">
        <v>1</v>
      </c>
      <c r="F146" s="245" t="s">
        <v>138</v>
      </c>
      <c r="G146" s="243"/>
      <c r="H146" s="246">
        <v>15.26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136</v>
      </c>
      <c r="AU146" s="252" t="s">
        <v>83</v>
      </c>
      <c r="AV146" s="14" t="s">
        <v>135</v>
      </c>
      <c r="AW146" s="14" t="s">
        <v>30</v>
      </c>
      <c r="AX146" s="14" t="s">
        <v>81</v>
      </c>
      <c r="AY146" s="252" t="s">
        <v>128</v>
      </c>
    </row>
    <row r="147" s="2" customFormat="1" ht="33" customHeight="1">
      <c r="A147" s="37"/>
      <c r="B147" s="38"/>
      <c r="C147" s="217" t="s">
        <v>153</v>
      </c>
      <c r="D147" s="217" t="s">
        <v>130</v>
      </c>
      <c r="E147" s="218" t="s">
        <v>154</v>
      </c>
      <c r="F147" s="219" t="s">
        <v>155</v>
      </c>
      <c r="G147" s="220" t="s">
        <v>141</v>
      </c>
      <c r="H147" s="221">
        <v>104.916</v>
      </c>
      <c r="I147" s="222"/>
      <c r="J147" s="223">
        <f>ROUND(I147*H147,2)</f>
        <v>0</v>
      </c>
      <c r="K147" s="219" t="s">
        <v>134</v>
      </c>
      <c r="L147" s="43"/>
      <c r="M147" s="224" t="s">
        <v>1</v>
      </c>
      <c r="N147" s="225" t="s">
        <v>38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135</v>
      </c>
      <c r="AT147" s="228" t="s">
        <v>130</v>
      </c>
      <c r="AU147" s="228" t="s">
        <v>83</v>
      </c>
      <c r="AY147" s="16" t="s">
        <v>128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135</v>
      </c>
      <c r="BM147" s="228" t="s">
        <v>156</v>
      </c>
    </row>
    <row r="148" s="13" customFormat="1">
      <c r="A148" s="13"/>
      <c r="B148" s="230"/>
      <c r="C148" s="231"/>
      <c r="D148" s="232" t="s">
        <v>136</v>
      </c>
      <c r="E148" s="233" t="s">
        <v>1</v>
      </c>
      <c r="F148" s="234" t="s">
        <v>157</v>
      </c>
      <c r="G148" s="231"/>
      <c r="H148" s="235">
        <v>89.656000000000006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136</v>
      </c>
      <c r="AU148" s="241" t="s">
        <v>83</v>
      </c>
      <c r="AV148" s="13" t="s">
        <v>83</v>
      </c>
      <c r="AW148" s="13" t="s">
        <v>30</v>
      </c>
      <c r="AX148" s="13" t="s">
        <v>73</v>
      </c>
      <c r="AY148" s="241" t="s">
        <v>128</v>
      </c>
    </row>
    <row r="149" s="13" customFormat="1">
      <c r="A149" s="13"/>
      <c r="B149" s="230"/>
      <c r="C149" s="231"/>
      <c r="D149" s="232" t="s">
        <v>136</v>
      </c>
      <c r="E149" s="233" t="s">
        <v>1</v>
      </c>
      <c r="F149" s="234" t="s">
        <v>158</v>
      </c>
      <c r="G149" s="231"/>
      <c r="H149" s="235">
        <v>15.26</v>
      </c>
      <c r="I149" s="236"/>
      <c r="J149" s="231"/>
      <c r="K149" s="231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136</v>
      </c>
      <c r="AU149" s="241" t="s">
        <v>83</v>
      </c>
      <c r="AV149" s="13" t="s">
        <v>83</v>
      </c>
      <c r="AW149" s="13" t="s">
        <v>30</v>
      </c>
      <c r="AX149" s="13" t="s">
        <v>73</v>
      </c>
      <c r="AY149" s="241" t="s">
        <v>128</v>
      </c>
    </row>
    <row r="150" s="14" customFormat="1">
      <c r="A150" s="14"/>
      <c r="B150" s="242"/>
      <c r="C150" s="243"/>
      <c r="D150" s="232" t="s">
        <v>136</v>
      </c>
      <c r="E150" s="244" t="s">
        <v>1</v>
      </c>
      <c r="F150" s="245" t="s">
        <v>138</v>
      </c>
      <c r="G150" s="243"/>
      <c r="H150" s="246">
        <v>104.91600000000001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136</v>
      </c>
      <c r="AU150" s="252" t="s">
        <v>83</v>
      </c>
      <c r="AV150" s="14" t="s">
        <v>135</v>
      </c>
      <c r="AW150" s="14" t="s">
        <v>30</v>
      </c>
      <c r="AX150" s="14" t="s">
        <v>81</v>
      </c>
      <c r="AY150" s="252" t="s">
        <v>128</v>
      </c>
    </row>
    <row r="151" s="2" customFormat="1" ht="33" customHeight="1">
      <c r="A151" s="37"/>
      <c r="B151" s="38"/>
      <c r="C151" s="217" t="s">
        <v>147</v>
      </c>
      <c r="D151" s="217" t="s">
        <v>130</v>
      </c>
      <c r="E151" s="218" t="s">
        <v>159</v>
      </c>
      <c r="F151" s="219" t="s">
        <v>160</v>
      </c>
      <c r="G151" s="220" t="s">
        <v>141</v>
      </c>
      <c r="H151" s="221">
        <v>112.43600000000001</v>
      </c>
      <c r="I151" s="222"/>
      <c r="J151" s="223">
        <f>ROUND(I151*H151,2)</f>
        <v>0</v>
      </c>
      <c r="K151" s="219" t="s">
        <v>134</v>
      </c>
      <c r="L151" s="43"/>
      <c r="M151" s="224" t="s">
        <v>1</v>
      </c>
      <c r="N151" s="225" t="s">
        <v>38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135</v>
      </c>
      <c r="AT151" s="228" t="s">
        <v>130</v>
      </c>
      <c r="AU151" s="228" t="s">
        <v>83</v>
      </c>
      <c r="AY151" s="16" t="s">
        <v>128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135</v>
      </c>
      <c r="BM151" s="228" t="s">
        <v>161</v>
      </c>
    </row>
    <row r="152" s="13" customFormat="1">
      <c r="A152" s="13"/>
      <c r="B152" s="230"/>
      <c r="C152" s="231"/>
      <c r="D152" s="232" t="s">
        <v>136</v>
      </c>
      <c r="E152" s="233" t="s">
        <v>1</v>
      </c>
      <c r="F152" s="234" t="s">
        <v>162</v>
      </c>
      <c r="G152" s="231"/>
      <c r="H152" s="235">
        <v>112.43600000000001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136</v>
      </c>
      <c r="AU152" s="241" t="s">
        <v>83</v>
      </c>
      <c r="AV152" s="13" t="s">
        <v>83</v>
      </c>
      <c r="AW152" s="13" t="s">
        <v>30</v>
      </c>
      <c r="AX152" s="13" t="s">
        <v>73</v>
      </c>
      <c r="AY152" s="241" t="s">
        <v>128</v>
      </c>
    </row>
    <row r="153" s="14" customFormat="1">
      <c r="A153" s="14"/>
      <c r="B153" s="242"/>
      <c r="C153" s="243"/>
      <c r="D153" s="232" t="s">
        <v>136</v>
      </c>
      <c r="E153" s="244" t="s">
        <v>1</v>
      </c>
      <c r="F153" s="245" t="s">
        <v>138</v>
      </c>
      <c r="G153" s="243"/>
      <c r="H153" s="246">
        <v>112.43600000000001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136</v>
      </c>
      <c r="AU153" s="252" t="s">
        <v>83</v>
      </c>
      <c r="AV153" s="14" t="s">
        <v>135</v>
      </c>
      <c r="AW153" s="14" t="s">
        <v>30</v>
      </c>
      <c r="AX153" s="14" t="s">
        <v>81</v>
      </c>
      <c r="AY153" s="252" t="s">
        <v>128</v>
      </c>
    </row>
    <row r="154" s="2" customFormat="1">
      <c r="A154" s="37"/>
      <c r="B154" s="38"/>
      <c r="C154" s="217" t="s">
        <v>163</v>
      </c>
      <c r="D154" s="217" t="s">
        <v>130</v>
      </c>
      <c r="E154" s="218" t="s">
        <v>164</v>
      </c>
      <c r="F154" s="219" t="s">
        <v>165</v>
      </c>
      <c r="G154" s="220" t="s">
        <v>166</v>
      </c>
      <c r="H154" s="221">
        <v>202.38499999999999</v>
      </c>
      <c r="I154" s="222"/>
      <c r="J154" s="223">
        <f>ROUND(I154*H154,2)</f>
        <v>0</v>
      </c>
      <c r="K154" s="219" t="s">
        <v>134</v>
      </c>
      <c r="L154" s="43"/>
      <c r="M154" s="224" t="s">
        <v>1</v>
      </c>
      <c r="N154" s="225" t="s">
        <v>38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135</v>
      </c>
      <c r="AT154" s="228" t="s">
        <v>130</v>
      </c>
      <c r="AU154" s="228" t="s">
        <v>83</v>
      </c>
      <c r="AY154" s="16" t="s">
        <v>128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81</v>
      </c>
      <c r="BK154" s="229">
        <f>ROUND(I154*H154,2)</f>
        <v>0</v>
      </c>
      <c r="BL154" s="16" t="s">
        <v>135</v>
      </c>
      <c r="BM154" s="228" t="s">
        <v>167</v>
      </c>
    </row>
    <row r="155" s="13" customFormat="1">
      <c r="A155" s="13"/>
      <c r="B155" s="230"/>
      <c r="C155" s="231"/>
      <c r="D155" s="232" t="s">
        <v>136</v>
      </c>
      <c r="E155" s="233" t="s">
        <v>1</v>
      </c>
      <c r="F155" s="234" t="s">
        <v>168</v>
      </c>
      <c r="G155" s="231"/>
      <c r="H155" s="235">
        <v>202.38499999999999</v>
      </c>
      <c r="I155" s="236"/>
      <c r="J155" s="231"/>
      <c r="K155" s="231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136</v>
      </c>
      <c r="AU155" s="241" t="s">
        <v>83</v>
      </c>
      <c r="AV155" s="13" t="s">
        <v>83</v>
      </c>
      <c r="AW155" s="13" t="s">
        <v>30</v>
      </c>
      <c r="AX155" s="13" t="s">
        <v>73</v>
      </c>
      <c r="AY155" s="241" t="s">
        <v>128</v>
      </c>
    </row>
    <row r="156" s="14" customFormat="1">
      <c r="A156" s="14"/>
      <c r="B156" s="242"/>
      <c r="C156" s="243"/>
      <c r="D156" s="232" t="s">
        <v>136</v>
      </c>
      <c r="E156" s="244" t="s">
        <v>1</v>
      </c>
      <c r="F156" s="245" t="s">
        <v>138</v>
      </c>
      <c r="G156" s="243"/>
      <c r="H156" s="246">
        <v>202.38499999999999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2" t="s">
        <v>136</v>
      </c>
      <c r="AU156" s="252" t="s">
        <v>83</v>
      </c>
      <c r="AV156" s="14" t="s">
        <v>135</v>
      </c>
      <c r="AW156" s="14" t="s">
        <v>30</v>
      </c>
      <c r="AX156" s="14" t="s">
        <v>81</v>
      </c>
      <c r="AY156" s="252" t="s">
        <v>128</v>
      </c>
    </row>
    <row r="157" s="2" customFormat="1">
      <c r="A157" s="37"/>
      <c r="B157" s="38"/>
      <c r="C157" s="217" t="s">
        <v>151</v>
      </c>
      <c r="D157" s="217" t="s">
        <v>130</v>
      </c>
      <c r="E157" s="218" t="s">
        <v>169</v>
      </c>
      <c r="F157" s="219" t="s">
        <v>170</v>
      </c>
      <c r="G157" s="220" t="s">
        <v>141</v>
      </c>
      <c r="H157" s="221">
        <v>104.916</v>
      </c>
      <c r="I157" s="222"/>
      <c r="J157" s="223">
        <f>ROUND(I157*H157,2)</f>
        <v>0</v>
      </c>
      <c r="K157" s="219" t="s">
        <v>134</v>
      </c>
      <c r="L157" s="43"/>
      <c r="M157" s="224" t="s">
        <v>1</v>
      </c>
      <c r="N157" s="225" t="s">
        <v>38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135</v>
      </c>
      <c r="AT157" s="228" t="s">
        <v>130</v>
      </c>
      <c r="AU157" s="228" t="s">
        <v>83</v>
      </c>
      <c r="AY157" s="16" t="s">
        <v>128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81</v>
      </c>
      <c r="BK157" s="229">
        <f>ROUND(I157*H157,2)</f>
        <v>0</v>
      </c>
      <c r="BL157" s="16" t="s">
        <v>135</v>
      </c>
      <c r="BM157" s="228" t="s">
        <v>171</v>
      </c>
    </row>
    <row r="158" s="13" customFormat="1">
      <c r="A158" s="13"/>
      <c r="B158" s="230"/>
      <c r="C158" s="231"/>
      <c r="D158" s="232" t="s">
        <v>136</v>
      </c>
      <c r="E158" s="233" t="s">
        <v>1</v>
      </c>
      <c r="F158" s="234" t="s">
        <v>157</v>
      </c>
      <c r="G158" s="231"/>
      <c r="H158" s="235">
        <v>89.656000000000006</v>
      </c>
      <c r="I158" s="236"/>
      <c r="J158" s="231"/>
      <c r="K158" s="231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136</v>
      </c>
      <c r="AU158" s="241" t="s">
        <v>83</v>
      </c>
      <c r="AV158" s="13" t="s">
        <v>83</v>
      </c>
      <c r="AW158" s="13" t="s">
        <v>30</v>
      </c>
      <c r="AX158" s="13" t="s">
        <v>73</v>
      </c>
      <c r="AY158" s="241" t="s">
        <v>128</v>
      </c>
    </row>
    <row r="159" s="13" customFormat="1">
      <c r="A159" s="13"/>
      <c r="B159" s="230"/>
      <c r="C159" s="231"/>
      <c r="D159" s="232" t="s">
        <v>136</v>
      </c>
      <c r="E159" s="233" t="s">
        <v>1</v>
      </c>
      <c r="F159" s="234" t="s">
        <v>172</v>
      </c>
      <c r="G159" s="231"/>
      <c r="H159" s="235">
        <v>15.26</v>
      </c>
      <c r="I159" s="236"/>
      <c r="J159" s="231"/>
      <c r="K159" s="231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136</v>
      </c>
      <c r="AU159" s="241" t="s">
        <v>83</v>
      </c>
      <c r="AV159" s="13" t="s">
        <v>83</v>
      </c>
      <c r="AW159" s="13" t="s">
        <v>30</v>
      </c>
      <c r="AX159" s="13" t="s">
        <v>73</v>
      </c>
      <c r="AY159" s="241" t="s">
        <v>128</v>
      </c>
    </row>
    <row r="160" s="14" customFormat="1">
      <c r="A160" s="14"/>
      <c r="B160" s="242"/>
      <c r="C160" s="243"/>
      <c r="D160" s="232" t="s">
        <v>136</v>
      </c>
      <c r="E160" s="244" t="s">
        <v>1</v>
      </c>
      <c r="F160" s="245" t="s">
        <v>138</v>
      </c>
      <c r="G160" s="243"/>
      <c r="H160" s="246">
        <v>104.91600000000001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136</v>
      </c>
      <c r="AU160" s="252" t="s">
        <v>83</v>
      </c>
      <c r="AV160" s="14" t="s">
        <v>135</v>
      </c>
      <c r="AW160" s="14" t="s">
        <v>30</v>
      </c>
      <c r="AX160" s="14" t="s">
        <v>81</v>
      </c>
      <c r="AY160" s="252" t="s">
        <v>128</v>
      </c>
    </row>
    <row r="161" s="12" customFormat="1" ht="22.8" customHeight="1">
      <c r="A161" s="12"/>
      <c r="B161" s="201"/>
      <c r="C161" s="202"/>
      <c r="D161" s="203" t="s">
        <v>72</v>
      </c>
      <c r="E161" s="215" t="s">
        <v>83</v>
      </c>
      <c r="F161" s="215" t="s">
        <v>173</v>
      </c>
      <c r="G161" s="202"/>
      <c r="H161" s="202"/>
      <c r="I161" s="205"/>
      <c r="J161" s="216">
        <f>BK161</f>
        <v>0</v>
      </c>
      <c r="K161" s="202"/>
      <c r="L161" s="207"/>
      <c r="M161" s="208"/>
      <c r="N161" s="209"/>
      <c r="O161" s="209"/>
      <c r="P161" s="210">
        <f>SUM(P162:P169)</f>
        <v>0</v>
      </c>
      <c r="Q161" s="209"/>
      <c r="R161" s="210">
        <f>SUM(R162:R169)</f>
        <v>33.352501460800006</v>
      </c>
      <c r="S161" s="209"/>
      <c r="T161" s="211">
        <f>SUM(T162:T169)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2" t="s">
        <v>81</v>
      </c>
      <c r="AT161" s="213" t="s">
        <v>72</v>
      </c>
      <c r="AU161" s="213" t="s">
        <v>81</v>
      </c>
      <c r="AY161" s="212" t="s">
        <v>128</v>
      </c>
      <c r="BK161" s="214">
        <f>SUM(BK162:BK169)</f>
        <v>0</v>
      </c>
    </row>
    <row r="162" s="2" customFormat="1">
      <c r="A162" s="37"/>
      <c r="B162" s="38"/>
      <c r="C162" s="217" t="s">
        <v>174</v>
      </c>
      <c r="D162" s="217" t="s">
        <v>130</v>
      </c>
      <c r="E162" s="218" t="s">
        <v>175</v>
      </c>
      <c r="F162" s="219" t="s">
        <v>176</v>
      </c>
      <c r="G162" s="220" t="s">
        <v>177</v>
      </c>
      <c r="H162" s="221">
        <v>2</v>
      </c>
      <c r="I162" s="222"/>
      <c r="J162" s="223">
        <f>ROUND(I162*H162,2)</f>
        <v>0</v>
      </c>
      <c r="K162" s="219" t="s">
        <v>134</v>
      </c>
      <c r="L162" s="43"/>
      <c r="M162" s="224" t="s">
        <v>1</v>
      </c>
      <c r="N162" s="225" t="s">
        <v>38</v>
      </c>
      <c r="O162" s="90"/>
      <c r="P162" s="226">
        <f>O162*H162</f>
        <v>0</v>
      </c>
      <c r="Q162" s="226">
        <v>0.15704106640000001</v>
      </c>
      <c r="R162" s="226">
        <f>Q162*H162</f>
        <v>0.31408213280000002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135</v>
      </c>
      <c r="AT162" s="228" t="s">
        <v>130</v>
      </c>
      <c r="AU162" s="228" t="s">
        <v>83</v>
      </c>
      <c r="AY162" s="16" t="s">
        <v>128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81</v>
      </c>
      <c r="BK162" s="229">
        <f>ROUND(I162*H162,2)</f>
        <v>0</v>
      </c>
      <c r="BL162" s="16" t="s">
        <v>135</v>
      </c>
      <c r="BM162" s="228" t="s">
        <v>178</v>
      </c>
    </row>
    <row r="163" s="2" customFormat="1" ht="33" customHeight="1">
      <c r="A163" s="37"/>
      <c r="B163" s="38"/>
      <c r="C163" s="217" t="s">
        <v>156</v>
      </c>
      <c r="D163" s="217" t="s">
        <v>130</v>
      </c>
      <c r="E163" s="218" t="s">
        <v>179</v>
      </c>
      <c r="F163" s="219" t="s">
        <v>180</v>
      </c>
      <c r="G163" s="220" t="s">
        <v>133</v>
      </c>
      <c r="H163" s="221">
        <v>20.800000000000001</v>
      </c>
      <c r="I163" s="222"/>
      <c r="J163" s="223">
        <f>ROUND(I163*H163,2)</f>
        <v>0</v>
      </c>
      <c r="K163" s="219" t="s">
        <v>134</v>
      </c>
      <c r="L163" s="43"/>
      <c r="M163" s="224" t="s">
        <v>1</v>
      </c>
      <c r="N163" s="225" t="s">
        <v>38</v>
      </c>
      <c r="O163" s="90"/>
      <c r="P163" s="226">
        <f>O163*H163</f>
        <v>0</v>
      </c>
      <c r="Q163" s="226">
        <v>1.5247660000000001</v>
      </c>
      <c r="R163" s="226">
        <f>Q163*H163</f>
        <v>31.715132800000003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135</v>
      </c>
      <c r="AT163" s="228" t="s">
        <v>130</v>
      </c>
      <c r="AU163" s="228" t="s">
        <v>83</v>
      </c>
      <c r="AY163" s="16" t="s">
        <v>128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135</v>
      </c>
      <c r="BM163" s="228" t="s">
        <v>181</v>
      </c>
    </row>
    <row r="164" s="13" customFormat="1">
      <c r="A164" s="13"/>
      <c r="B164" s="230"/>
      <c r="C164" s="231"/>
      <c r="D164" s="232" t="s">
        <v>136</v>
      </c>
      <c r="E164" s="233" t="s">
        <v>1</v>
      </c>
      <c r="F164" s="234" t="s">
        <v>182</v>
      </c>
      <c r="G164" s="231"/>
      <c r="H164" s="235">
        <v>20.800000000000001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136</v>
      </c>
      <c r="AU164" s="241" t="s">
        <v>83</v>
      </c>
      <c r="AV164" s="13" t="s">
        <v>83</v>
      </c>
      <c r="AW164" s="13" t="s">
        <v>30</v>
      </c>
      <c r="AX164" s="13" t="s">
        <v>73</v>
      </c>
      <c r="AY164" s="241" t="s">
        <v>128</v>
      </c>
    </row>
    <row r="165" s="14" customFormat="1">
      <c r="A165" s="14"/>
      <c r="B165" s="242"/>
      <c r="C165" s="243"/>
      <c r="D165" s="232" t="s">
        <v>136</v>
      </c>
      <c r="E165" s="244" t="s">
        <v>1</v>
      </c>
      <c r="F165" s="245" t="s">
        <v>138</v>
      </c>
      <c r="G165" s="243"/>
      <c r="H165" s="246">
        <v>20.800000000000001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136</v>
      </c>
      <c r="AU165" s="252" t="s">
        <v>83</v>
      </c>
      <c r="AV165" s="14" t="s">
        <v>135</v>
      </c>
      <c r="AW165" s="14" t="s">
        <v>30</v>
      </c>
      <c r="AX165" s="14" t="s">
        <v>81</v>
      </c>
      <c r="AY165" s="252" t="s">
        <v>128</v>
      </c>
    </row>
    <row r="166" s="2" customFormat="1">
      <c r="A166" s="37"/>
      <c r="B166" s="38"/>
      <c r="C166" s="217" t="s">
        <v>183</v>
      </c>
      <c r="D166" s="217" t="s">
        <v>130</v>
      </c>
      <c r="E166" s="218" t="s">
        <v>184</v>
      </c>
      <c r="F166" s="219" t="s">
        <v>185</v>
      </c>
      <c r="G166" s="220" t="s">
        <v>141</v>
      </c>
      <c r="H166" s="221">
        <v>0.51200000000000001</v>
      </c>
      <c r="I166" s="222"/>
      <c r="J166" s="223">
        <f>ROUND(I166*H166,2)</f>
        <v>0</v>
      </c>
      <c r="K166" s="219" t="s">
        <v>134</v>
      </c>
      <c r="L166" s="43"/>
      <c r="M166" s="224" t="s">
        <v>1</v>
      </c>
      <c r="N166" s="225" t="s">
        <v>38</v>
      </c>
      <c r="O166" s="90"/>
      <c r="P166" s="226">
        <f>O166*H166</f>
        <v>0</v>
      </c>
      <c r="Q166" s="226">
        <v>2.5359639999999999</v>
      </c>
      <c r="R166" s="226">
        <f>Q166*H166</f>
        <v>1.298413568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135</v>
      </c>
      <c r="AT166" s="228" t="s">
        <v>130</v>
      </c>
      <c r="AU166" s="228" t="s">
        <v>83</v>
      </c>
      <c r="AY166" s="16" t="s">
        <v>128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81</v>
      </c>
      <c r="BK166" s="229">
        <f>ROUND(I166*H166,2)</f>
        <v>0</v>
      </c>
      <c r="BL166" s="16" t="s">
        <v>135</v>
      </c>
      <c r="BM166" s="228" t="s">
        <v>186</v>
      </c>
    </row>
    <row r="167" s="13" customFormat="1">
      <c r="A167" s="13"/>
      <c r="B167" s="230"/>
      <c r="C167" s="231"/>
      <c r="D167" s="232" t="s">
        <v>136</v>
      </c>
      <c r="E167" s="233" t="s">
        <v>1</v>
      </c>
      <c r="F167" s="234" t="s">
        <v>187</v>
      </c>
      <c r="G167" s="231"/>
      <c r="H167" s="235">
        <v>0.51200000000000001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136</v>
      </c>
      <c r="AU167" s="241" t="s">
        <v>83</v>
      </c>
      <c r="AV167" s="13" t="s">
        <v>83</v>
      </c>
      <c r="AW167" s="13" t="s">
        <v>30</v>
      </c>
      <c r="AX167" s="13" t="s">
        <v>73</v>
      </c>
      <c r="AY167" s="241" t="s">
        <v>128</v>
      </c>
    </row>
    <row r="168" s="14" customFormat="1">
      <c r="A168" s="14"/>
      <c r="B168" s="242"/>
      <c r="C168" s="243"/>
      <c r="D168" s="232" t="s">
        <v>136</v>
      </c>
      <c r="E168" s="244" t="s">
        <v>1</v>
      </c>
      <c r="F168" s="245" t="s">
        <v>138</v>
      </c>
      <c r="G168" s="243"/>
      <c r="H168" s="246">
        <v>0.51200000000000001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136</v>
      </c>
      <c r="AU168" s="252" t="s">
        <v>83</v>
      </c>
      <c r="AV168" s="14" t="s">
        <v>135</v>
      </c>
      <c r="AW168" s="14" t="s">
        <v>30</v>
      </c>
      <c r="AX168" s="14" t="s">
        <v>81</v>
      </c>
      <c r="AY168" s="252" t="s">
        <v>128</v>
      </c>
    </row>
    <row r="169" s="2" customFormat="1">
      <c r="A169" s="37"/>
      <c r="B169" s="38"/>
      <c r="C169" s="217" t="s">
        <v>161</v>
      </c>
      <c r="D169" s="217" t="s">
        <v>130</v>
      </c>
      <c r="E169" s="218" t="s">
        <v>188</v>
      </c>
      <c r="F169" s="219" t="s">
        <v>189</v>
      </c>
      <c r="G169" s="220" t="s">
        <v>141</v>
      </c>
      <c r="H169" s="221">
        <v>0.51200000000000001</v>
      </c>
      <c r="I169" s="222"/>
      <c r="J169" s="223">
        <f>ROUND(I169*H169,2)</f>
        <v>0</v>
      </c>
      <c r="K169" s="219" t="s">
        <v>134</v>
      </c>
      <c r="L169" s="43"/>
      <c r="M169" s="224" t="s">
        <v>1</v>
      </c>
      <c r="N169" s="225" t="s">
        <v>38</v>
      </c>
      <c r="O169" s="90"/>
      <c r="P169" s="226">
        <f>O169*H169</f>
        <v>0</v>
      </c>
      <c r="Q169" s="226">
        <v>0.048579999999999998</v>
      </c>
      <c r="R169" s="226">
        <f>Q169*H169</f>
        <v>0.02487296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135</v>
      </c>
      <c r="AT169" s="228" t="s">
        <v>130</v>
      </c>
      <c r="AU169" s="228" t="s">
        <v>83</v>
      </c>
      <c r="AY169" s="16" t="s">
        <v>128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81</v>
      </c>
      <c r="BK169" s="229">
        <f>ROUND(I169*H169,2)</f>
        <v>0</v>
      </c>
      <c r="BL169" s="16" t="s">
        <v>135</v>
      </c>
      <c r="BM169" s="228" t="s">
        <v>190</v>
      </c>
    </row>
    <row r="170" s="12" customFormat="1" ht="22.8" customHeight="1">
      <c r="A170" s="12"/>
      <c r="B170" s="201"/>
      <c r="C170" s="202"/>
      <c r="D170" s="203" t="s">
        <v>72</v>
      </c>
      <c r="E170" s="215" t="s">
        <v>144</v>
      </c>
      <c r="F170" s="215" t="s">
        <v>191</v>
      </c>
      <c r="G170" s="202"/>
      <c r="H170" s="202"/>
      <c r="I170" s="205"/>
      <c r="J170" s="216">
        <f>BK170</f>
        <v>0</v>
      </c>
      <c r="K170" s="202"/>
      <c r="L170" s="207"/>
      <c r="M170" s="208"/>
      <c r="N170" s="209"/>
      <c r="O170" s="209"/>
      <c r="P170" s="210">
        <f>SUM(P171:P199)</f>
        <v>0</v>
      </c>
      <c r="Q170" s="209"/>
      <c r="R170" s="210">
        <f>SUM(R171:R199)</f>
        <v>58.273807184900001</v>
      </c>
      <c r="S170" s="209"/>
      <c r="T170" s="211">
        <f>SUM(T171:T199)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2" t="s">
        <v>81</v>
      </c>
      <c r="AT170" s="213" t="s">
        <v>72</v>
      </c>
      <c r="AU170" s="213" t="s">
        <v>81</v>
      </c>
      <c r="AY170" s="212" t="s">
        <v>128</v>
      </c>
      <c r="BK170" s="214">
        <f>SUM(BK171:BK199)</f>
        <v>0</v>
      </c>
    </row>
    <row r="171" s="2" customFormat="1" ht="16.5" customHeight="1">
      <c r="A171" s="37"/>
      <c r="B171" s="38"/>
      <c r="C171" s="217" t="s">
        <v>192</v>
      </c>
      <c r="D171" s="217" t="s">
        <v>130</v>
      </c>
      <c r="E171" s="218" t="s">
        <v>193</v>
      </c>
      <c r="F171" s="219" t="s">
        <v>194</v>
      </c>
      <c r="G171" s="220" t="s">
        <v>141</v>
      </c>
      <c r="H171" s="221">
        <v>1.5720000000000001</v>
      </c>
      <c r="I171" s="222"/>
      <c r="J171" s="223">
        <f>ROUND(I171*H171,2)</f>
        <v>0</v>
      </c>
      <c r="K171" s="219" t="s">
        <v>134</v>
      </c>
      <c r="L171" s="43"/>
      <c r="M171" s="224" t="s">
        <v>1</v>
      </c>
      <c r="N171" s="225" t="s">
        <v>38</v>
      </c>
      <c r="O171" s="90"/>
      <c r="P171" s="226">
        <f>O171*H171</f>
        <v>0</v>
      </c>
      <c r="Q171" s="226">
        <v>2.4778600000000002</v>
      </c>
      <c r="R171" s="226">
        <f>Q171*H171</f>
        <v>3.8951959200000004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135</v>
      </c>
      <c r="AT171" s="228" t="s">
        <v>130</v>
      </c>
      <c r="AU171" s="228" t="s">
        <v>83</v>
      </c>
      <c r="AY171" s="16" t="s">
        <v>128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81</v>
      </c>
      <c r="BK171" s="229">
        <f>ROUND(I171*H171,2)</f>
        <v>0</v>
      </c>
      <c r="BL171" s="16" t="s">
        <v>135</v>
      </c>
      <c r="BM171" s="228" t="s">
        <v>195</v>
      </c>
    </row>
    <row r="172" s="13" customFormat="1">
      <c r="A172" s="13"/>
      <c r="B172" s="230"/>
      <c r="C172" s="231"/>
      <c r="D172" s="232" t="s">
        <v>136</v>
      </c>
      <c r="E172" s="233" t="s">
        <v>1</v>
      </c>
      <c r="F172" s="234" t="s">
        <v>196</v>
      </c>
      <c r="G172" s="231"/>
      <c r="H172" s="235">
        <v>1.5720000000000001</v>
      </c>
      <c r="I172" s="236"/>
      <c r="J172" s="231"/>
      <c r="K172" s="231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136</v>
      </c>
      <c r="AU172" s="241" t="s">
        <v>83</v>
      </c>
      <c r="AV172" s="13" t="s">
        <v>83</v>
      </c>
      <c r="AW172" s="13" t="s">
        <v>30</v>
      </c>
      <c r="AX172" s="13" t="s">
        <v>73</v>
      </c>
      <c r="AY172" s="241" t="s">
        <v>128</v>
      </c>
    </row>
    <row r="173" s="14" customFormat="1">
      <c r="A173" s="14"/>
      <c r="B173" s="242"/>
      <c r="C173" s="243"/>
      <c r="D173" s="232" t="s">
        <v>136</v>
      </c>
      <c r="E173" s="244" t="s">
        <v>1</v>
      </c>
      <c r="F173" s="245" t="s">
        <v>138</v>
      </c>
      <c r="G173" s="243"/>
      <c r="H173" s="246">
        <v>1.5720000000000001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136</v>
      </c>
      <c r="AU173" s="252" t="s">
        <v>83</v>
      </c>
      <c r="AV173" s="14" t="s">
        <v>135</v>
      </c>
      <c r="AW173" s="14" t="s">
        <v>30</v>
      </c>
      <c r="AX173" s="14" t="s">
        <v>81</v>
      </c>
      <c r="AY173" s="252" t="s">
        <v>128</v>
      </c>
    </row>
    <row r="174" s="2" customFormat="1">
      <c r="A174" s="37"/>
      <c r="B174" s="38"/>
      <c r="C174" s="217" t="s">
        <v>167</v>
      </c>
      <c r="D174" s="217" t="s">
        <v>130</v>
      </c>
      <c r="E174" s="218" t="s">
        <v>197</v>
      </c>
      <c r="F174" s="219" t="s">
        <v>198</v>
      </c>
      <c r="G174" s="220" t="s">
        <v>141</v>
      </c>
      <c r="H174" s="221">
        <v>1.5720000000000001</v>
      </c>
      <c r="I174" s="222"/>
      <c r="J174" s="223">
        <f>ROUND(I174*H174,2)</f>
        <v>0</v>
      </c>
      <c r="K174" s="219" t="s">
        <v>134</v>
      </c>
      <c r="L174" s="43"/>
      <c r="M174" s="224" t="s">
        <v>1</v>
      </c>
      <c r="N174" s="225" t="s">
        <v>38</v>
      </c>
      <c r="O174" s="90"/>
      <c r="P174" s="226">
        <f>O174*H174</f>
        <v>0</v>
      </c>
      <c r="Q174" s="226">
        <v>0.048579999999999998</v>
      </c>
      <c r="R174" s="226">
        <f>Q174*H174</f>
        <v>0.076367760000000007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135</v>
      </c>
      <c r="AT174" s="228" t="s">
        <v>130</v>
      </c>
      <c r="AU174" s="228" t="s">
        <v>83</v>
      </c>
      <c r="AY174" s="16" t="s">
        <v>128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81</v>
      </c>
      <c r="BK174" s="229">
        <f>ROUND(I174*H174,2)</f>
        <v>0</v>
      </c>
      <c r="BL174" s="16" t="s">
        <v>135</v>
      </c>
      <c r="BM174" s="228" t="s">
        <v>199</v>
      </c>
    </row>
    <row r="175" s="2" customFormat="1" ht="16.5" customHeight="1">
      <c r="A175" s="37"/>
      <c r="B175" s="38"/>
      <c r="C175" s="217" t="s">
        <v>8</v>
      </c>
      <c r="D175" s="217" t="s">
        <v>130</v>
      </c>
      <c r="E175" s="218" t="s">
        <v>200</v>
      </c>
      <c r="F175" s="219" t="s">
        <v>201</v>
      </c>
      <c r="G175" s="220" t="s">
        <v>202</v>
      </c>
      <c r="H175" s="221">
        <v>16.800000000000001</v>
      </c>
      <c r="I175" s="222"/>
      <c r="J175" s="223">
        <f>ROUND(I175*H175,2)</f>
        <v>0</v>
      </c>
      <c r="K175" s="219" t="s">
        <v>134</v>
      </c>
      <c r="L175" s="43"/>
      <c r="M175" s="224" t="s">
        <v>1</v>
      </c>
      <c r="N175" s="225" t="s">
        <v>38</v>
      </c>
      <c r="O175" s="90"/>
      <c r="P175" s="226">
        <f>O175*H175</f>
        <v>0</v>
      </c>
      <c r="Q175" s="226">
        <v>0.041744200000000002</v>
      </c>
      <c r="R175" s="226">
        <f>Q175*H175</f>
        <v>0.70130256000000002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135</v>
      </c>
      <c r="AT175" s="228" t="s">
        <v>130</v>
      </c>
      <c r="AU175" s="228" t="s">
        <v>83</v>
      </c>
      <c r="AY175" s="16" t="s">
        <v>128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81</v>
      </c>
      <c r="BK175" s="229">
        <f>ROUND(I175*H175,2)</f>
        <v>0</v>
      </c>
      <c r="BL175" s="16" t="s">
        <v>135</v>
      </c>
      <c r="BM175" s="228" t="s">
        <v>203</v>
      </c>
    </row>
    <row r="176" s="13" customFormat="1">
      <c r="A176" s="13"/>
      <c r="B176" s="230"/>
      <c r="C176" s="231"/>
      <c r="D176" s="232" t="s">
        <v>136</v>
      </c>
      <c r="E176" s="233" t="s">
        <v>1</v>
      </c>
      <c r="F176" s="234" t="s">
        <v>204</v>
      </c>
      <c r="G176" s="231"/>
      <c r="H176" s="235">
        <v>16.800000000000001</v>
      </c>
      <c r="I176" s="236"/>
      <c r="J176" s="231"/>
      <c r="K176" s="231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136</v>
      </c>
      <c r="AU176" s="241" t="s">
        <v>83</v>
      </c>
      <c r="AV176" s="13" t="s">
        <v>83</v>
      </c>
      <c r="AW176" s="13" t="s">
        <v>30</v>
      </c>
      <c r="AX176" s="13" t="s">
        <v>73</v>
      </c>
      <c r="AY176" s="241" t="s">
        <v>128</v>
      </c>
    </row>
    <row r="177" s="14" customFormat="1">
      <c r="A177" s="14"/>
      <c r="B177" s="242"/>
      <c r="C177" s="243"/>
      <c r="D177" s="232" t="s">
        <v>136</v>
      </c>
      <c r="E177" s="244" t="s">
        <v>1</v>
      </c>
      <c r="F177" s="245" t="s">
        <v>138</v>
      </c>
      <c r="G177" s="243"/>
      <c r="H177" s="246">
        <v>16.800000000000001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2" t="s">
        <v>136</v>
      </c>
      <c r="AU177" s="252" t="s">
        <v>83</v>
      </c>
      <c r="AV177" s="14" t="s">
        <v>135</v>
      </c>
      <c r="AW177" s="14" t="s">
        <v>30</v>
      </c>
      <c r="AX177" s="14" t="s">
        <v>81</v>
      </c>
      <c r="AY177" s="252" t="s">
        <v>128</v>
      </c>
    </row>
    <row r="178" s="2" customFormat="1" ht="16.5" customHeight="1">
      <c r="A178" s="37"/>
      <c r="B178" s="38"/>
      <c r="C178" s="217" t="s">
        <v>171</v>
      </c>
      <c r="D178" s="217" t="s">
        <v>130</v>
      </c>
      <c r="E178" s="218" t="s">
        <v>205</v>
      </c>
      <c r="F178" s="219" t="s">
        <v>206</v>
      </c>
      <c r="G178" s="220" t="s">
        <v>202</v>
      </c>
      <c r="H178" s="221">
        <v>16.800000000000001</v>
      </c>
      <c r="I178" s="222"/>
      <c r="J178" s="223">
        <f>ROUND(I178*H178,2)</f>
        <v>0</v>
      </c>
      <c r="K178" s="219" t="s">
        <v>134</v>
      </c>
      <c r="L178" s="43"/>
      <c r="M178" s="224" t="s">
        <v>1</v>
      </c>
      <c r="N178" s="225" t="s">
        <v>38</v>
      </c>
      <c r="O178" s="90"/>
      <c r="P178" s="226">
        <f>O178*H178</f>
        <v>0</v>
      </c>
      <c r="Q178" s="226">
        <v>1.5E-05</v>
      </c>
      <c r="R178" s="226">
        <f>Q178*H178</f>
        <v>0.000252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135</v>
      </c>
      <c r="AT178" s="228" t="s">
        <v>130</v>
      </c>
      <c r="AU178" s="228" t="s">
        <v>83</v>
      </c>
      <c r="AY178" s="16" t="s">
        <v>128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81</v>
      </c>
      <c r="BK178" s="229">
        <f>ROUND(I178*H178,2)</f>
        <v>0</v>
      </c>
      <c r="BL178" s="16" t="s">
        <v>135</v>
      </c>
      <c r="BM178" s="228" t="s">
        <v>207</v>
      </c>
    </row>
    <row r="179" s="2" customFormat="1" ht="16.5" customHeight="1">
      <c r="A179" s="37"/>
      <c r="B179" s="38"/>
      <c r="C179" s="217" t="s">
        <v>208</v>
      </c>
      <c r="D179" s="217" t="s">
        <v>130</v>
      </c>
      <c r="E179" s="218" t="s">
        <v>209</v>
      </c>
      <c r="F179" s="219" t="s">
        <v>210</v>
      </c>
      <c r="G179" s="220" t="s">
        <v>166</v>
      </c>
      <c r="H179" s="221">
        <v>0.17999999999999999</v>
      </c>
      <c r="I179" s="222"/>
      <c r="J179" s="223">
        <f>ROUND(I179*H179,2)</f>
        <v>0</v>
      </c>
      <c r="K179" s="219" t="s">
        <v>134</v>
      </c>
      <c r="L179" s="43"/>
      <c r="M179" s="224" t="s">
        <v>1</v>
      </c>
      <c r="N179" s="225" t="s">
        <v>38</v>
      </c>
      <c r="O179" s="90"/>
      <c r="P179" s="226">
        <f>O179*H179</f>
        <v>0</v>
      </c>
      <c r="Q179" s="226">
        <v>1.0487652000000001</v>
      </c>
      <c r="R179" s="226">
        <f>Q179*H179</f>
        <v>0.188777736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135</v>
      </c>
      <c r="AT179" s="228" t="s">
        <v>130</v>
      </c>
      <c r="AU179" s="228" t="s">
        <v>83</v>
      </c>
      <c r="AY179" s="16" t="s">
        <v>128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81</v>
      </c>
      <c r="BK179" s="229">
        <f>ROUND(I179*H179,2)</f>
        <v>0</v>
      </c>
      <c r="BL179" s="16" t="s">
        <v>135</v>
      </c>
      <c r="BM179" s="228" t="s">
        <v>211</v>
      </c>
    </row>
    <row r="180" s="2" customFormat="1">
      <c r="A180" s="37"/>
      <c r="B180" s="38"/>
      <c r="C180" s="217" t="s">
        <v>178</v>
      </c>
      <c r="D180" s="217" t="s">
        <v>130</v>
      </c>
      <c r="E180" s="218" t="s">
        <v>212</v>
      </c>
      <c r="F180" s="219" t="s">
        <v>213</v>
      </c>
      <c r="G180" s="220" t="s">
        <v>177</v>
      </c>
      <c r="H180" s="221">
        <v>4</v>
      </c>
      <c r="I180" s="222"/>
      <c r="J180" s="223">
        <f>ROUND(I180*H180,2)</f>
        <v>0</v>
      </c>
      <c r="K180" s="219" t="s">
        <v>134</v>
      </c>
      <c r="L180" s="43"/>
      <c r="M180" s="224" t="s">
        <v>1</v>
      </c>
      <c r="N180" s="225" t="s">
        <v>38</v>
      </c>
      <c r="O180" s="90"/>
      <c r="P180" s="226">
        <f>O180*H180</f>
        <v>0</v>
      </c>
      <c r="Q180" s="226">
        <v>0.62275000000000003</v>
      </c>
      <c r="R180" s="226">
        <f>Q180*H180</f>
        <v>2.4910000000000001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135</v>
      </c>
      <c r="AT180" s="228" t="s">
        <v>130</v>
      </c>
      <c r="AU180" s="228" t="s">
        <v>83</v>
      </c>
      <c r="AY180" s="16" t="s">
        <v>128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81</v>
      </c>
      <c r="BK180" s="229">
        <f>ROUND(I180*H180,2)</f>
        <v>0</v>
      </c>
      <c r="BL180" s="16" t="s">
        <v>135</v>
      </c>
      <c r="BM180" s="228" t="s">
        <v>214</v>
      </c>
    </row>
    <row r="181" s="2" customFormat="1" ht="16.5" customHeight="1">
      <c r="A181" s="37"/>
      <c r="B181" s="38"/>
      <c r="C181" s="253" t="s">
        <v>215</v>
      </c>
      <c r="D181" s="253" t="s">
        <v>216</v>
      </c>
      <c r="E181" s="254" t="s">
        <v>217</v>
      </c>
      <c r="F181" s="255" t="s">
        <v>218</v>
      </c>
      <c r="G181" s="256" t="s">
        <v>141</v>
      </c>
      <c r="H181" s="257">
        <v>5.0220000000000002</v>
      </c>
      <c r="I181" s="258"/>
      <c r="J181" s="259">
        <f>ROUND(I181*H181,2)</f>
        <v>0</v>
      </c>
      <c r="K181" s="255" t="s">
        <v>1</v>
      </c>
      <c r="L181" s="260"/>
      <c r="M181" s="261" t="s">
        <v>1</v>
      </c>
      <c r="N181" s="262" t="s">
        <v>38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151</v>
      </c>
      <c r="AT181" s="228" t="s">
        <v>216</v>
      </c>
      <c r="AU181" s="228" t="s">
        <v>83</v>
      </c>
      <c r="AY181" s="16" t="s">
        <v>128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81</v>
      </c>
      <c r="BK181" s="229">
        <f>ROUND(I181*H181,2)</f>
        <v>0</v>
      </c>
      <c r="BL181" s="16" t="s">
        <v>135</v>
      </c>
      <c r="BM181" s="228" t="s">
        <v>219</v>
      </c>
    </row>
    <row r="182" s="13" customFormat="1">
      <c r="A182" s="13"/>
      <c r="B182" s="230"/>
      <c r="C182" s="231"/>
      <c r="D182" s="232" t="s">
        <v>136</v>
      </c>
      <c r="E182" s="233" t="s">
        <v>1</v>
      </c>
      <c r="F182" s="234" t="s">
        <v>220</v>
      </c>
      <c r="G182" s="231"/>
      <c r="H182" s="235">
        <v>5.0220000000000002</v>
      </c>
      <c r="I182" s="236"/>
      <c r="J182" s="231"/>
      <c r="K182" s="231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136</v>
      </c>
      <c r="AU182" s="241" t="s">
        <v>83</v>
      </c>
      <c r="AV182" s="13" t="s">
        <v>83</v>
      </c>
      <c r="AW182" s="13" t="s">
        <v>30</v>
      </c>
      <c r="AX182" s="13" t="s">
        <v>73</v>
      </c>
      <c r="AY182" s="241" t="s">
        <v>128</v>
      </c>
    </row>
    <row r="183" s="14" customFormat="1">
      <c r="A183" s="14"/>
      <c r="B183" s="242"/>
      <c r="C183" s="243"/>
      <c r="D183" s="232" t="s">
        <v>136</v>
      </c>
      <c r="E183" s="244" t="s">
        <v>1</v>
      </c>
      <c r="F183" s="245" t="s">
        <v>138</v>
      </c>
      <c r="G183" s="243"/>
      <c r="H183" s="246">
        <v>5.0220000000000002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136</v>
      </c>
      <c r="AU183" s="252" t="s">
        <v>83</v>
      </c>
      <c r="AV183" s="14" t="s">
        <v>135</v>
      </c>
      <c r="AW183" s="14" t="s">
        <v>30</v>
      </c>
      <c r="AX183" s="14" t="s">
        <v>81</v>
      </c>
      <c r="AY183" s="252" t="s">
        <v>128</v>
      </c>
    </row>
    <row r="184" s="2" customFormat="1" ht="16.5" customHeight="1">
      <c r="A184" s="37"/>
      <c r="B184" s="38"/>
      <c r="C184" s="217" t="s">
        <v>181</v>
      </c>
      <c r="D184" s="217" t="s">
        <v>130</v>
      </c>
      <c r="E184" s="218" t="s">
        <v>221</v>
      </c>
      <c r="F184" s="219" t="s">
        <v>222</v>
      </c>
      <c r="G184" s="220" t="s">
        <v>223</v>
      </c>
      <c r="H184" s="221">
        <v>28</v>
      </c>
      <c r="I184" s="222"/>
      <c r="J184" s="223">
        <f>ROUND(I184*H184,2)</f>
        <v>0</v>
      </c>
      <c r="K184" s="219" t="s">
        <v>1</v>
      </c>
      <c r="L184" s="43"/>
      <c r="M184" s="224" t="s">
        <v>1</v>
      </c>
      <c r="N184" s="225" t="s">
        <v>38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135</v>
      </c>
      <c r="AT184" s="228" t="s">
        <v>130</v>
      </c>
      <c r="AU184" s="228" t="s">
        <v>83</v>
      </c>
      <c r="AY184" s="16" t="s">
        <v>128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81</v>
      </c>
      <c r="BK184" s="229">
        <f>ROUND(I184*H184,2)</f>
        <v>0</v>
      </c>
      <c r="BL184" s="16" t="s">
        <v>135</v>
      </c>
      <c r="BM184" s="228" t="s">
        <v>224</v>
      </c>
    </row>
    <row r="185" s="2" customFormat="1">
      <c r="A185" s="37"/>
      <c r="B185" s="38"/>
      <c r="C185" s="39"/>
      <c r="D185" s="232" t="s">
        <v>225</v>
      </c>
      <c r="E185" s="39"/>
      <c r="F185" s="263" t="s">
        <v>226</v>
      </c>
      <c r="G185" s="39"/>
      <c r="H185" s="39"/>
      <c r="I185" s="264"/>
      <c r="J185" s="39"/>
      <c r="K185" s="39"/>
      <c r="L185" s="43"/>
      <c r="M185" s="265"/>
      <c r="N185" s="266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225</v>
      </c>
      <c r="AU185" s="16" t="s">
        <v>83</v>
      </c>
    </row>
    <row r="186" s="13" customFormat="1">
      <c r="A186" s="13"/>
      <c r="B186" s="230"/>
      <c r="C186" s="231"/>
      <c r="D186" s="232" t="s">
        <v>136</v>
      </c>
      <c r="E186" s="233" t="s">
        <v>1</v>
      </c>
      <c r="F186" s="234" t="s">
        <v>227</v>
      </c>
      <c r="G186" s="231"/>
      <c r="H186" s="235">
        <v>6</v>
      </c>
      <c r="I186" s="236"/>
      <c r="J186" s="231"/>
      <c r="K186" s="231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136</v>
      </c>
      <c r="AU186" s="241" t="s">
        <v>83</v>
      </c>
      <c r="AV186" s="13" t="s">
        <v>83</v>
      </c>
      <c r="AW186" s="13" t="s">
        <v>30</v>
      </c>
      <c r="AX186" s="13" t="s">
        <v>73</v>
      </c>
      <c r="AY186" s="241" t="s">
        <v>128</v>
      </c>
    </row>
    <row r="187" s="13" customFormat="1">
      <c r="A187" s="13"/>
      <c r="B187" s="230"/>
      <c r="C187" s="231"/>
      <c r="D187" s="232" t="s">
        <v>136</v>
      </c>
      <c r="E187" s="233" t="s">
        <v>1</v>
      </c>
      <c r="F187" s="234" t="s">
        <v>228</v>
      </c>
      <c r="G187" s="231"/>
      <c r="H187" s="235">
        <v>14</v>
      </c>
      <c r="I187" s="236"/>
      <c r="J187" s="231"/>
      <c r="K187" s="231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136</v>
      </c>
      <c r="AU187" s="241" t="s">
        <v>83</v>
      </c>
      <c r="AV187" s="13" t="s">
        <v>83</v>
      </c>
      <c r="AW187" s="13" t="s">
        <v>30</v>
      </c>
      <c r="AX187" s="13" t="s">
        <v>73</v>
      </c>
      <c r="AY187" s="241" t="s">
        <v>128</v>
      </c>
    </row>
    <row r="188" s="13" customFormat="1">
      <c r="A188" s="13"/>
      <c r="B188" s="230"/>
      <c r="C188" s="231"/>
      <c r="D188" s="232" t="s">
        <v>136</v>
      </c>
      <c r="E188" s="233" t="s">
        <v>1</v>
      </c>
      <c r="F188" s="234" t="s">
        <v>229</v>
      </c>
      <c r="G188" s="231"/>
      <c r="H188" s="235">
        <v>8</v>
      </c>
      <c r="I188" s="236"/>
      <c r="J188" s="231"/>
      <c r="K188" s="231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136</v>
      </c>
      <c r="AU188" s="241" t="s">
        <v>83</v>
      </c>
      <c r="AV188" s="13" t="s">
        <v>83</v>
      </c>
      <c r="AW188" s="13" t="s">
        <v>30</v>
      </c>
      <c r="AX188" s="13" t="s">
        <v>73</v>
      </c>
      <c r="AY188" s="241" t="s">
        <v>128</v>
      </c>
    </row>
    <row r="189" s="14" customFormat="1">
      <c r="A189" s="14"/>
      <c r="B189" s="242"/>
      <c r="C189" s="243"/>
      <c r="D189" s="232" t="s">
        <v>136</v>
      </c>
      <c r="E189" s="244" t="s">
        <v>1</v>
      </c>
      <c r="F189" s="245" t="s">
        <v>138</v>
      </c>
      <c r="G189" s="243"/>
      <c r="H189" s="246">
        <v>28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136</v>
      </c>
      <c r="AU189" s="252" t="s">
        <v>83</v>
      </c>
      <c r="AV189" s="14" t="s">
        <v>135</v>
      </c>
      <c r="AW189" s="14" t="s">
        <v>30</v>
      </c>
      <c r="AX189" s="14" t="s">
        <v>81</v>
      </c>
      <c r="AY189" s="252" t="s">
        <v>128</v>
      </c>
    </row>
    <row r="190" s="2" customFormat="1" ht="16.5" customHeight="1">
      <c r="A190" s="37"/>
      <c r="B190" s="38"/>
      <c r="C190" s="217" t="s">
        <v>7</v>
      </c>
      <c r="D190" s="217" t="s">
        <v>130</v>
      </c>
      <c r="E190" s="218" t="s">
        <v>230</v>
      </c>
      <c r="F190" s="219" t="s">
        <v>231</v>
      </c>
      <c r="G190" s="220" t="s">
        <v>141</v>
      </c>
      <c r="H190" s="221">
        <v>19.344999999999999</v>
      </c>
      <c r="I190" s="222"/>
      <c r="J190" s="223">
        <f>ROUND(I190*H190,2)</f>
        <v>0</v>
      </c>
      <c r="K190" s="219" t="s">
        <v>134</v>
      </c>
      <c r="L190" s="43"/>
      <c r="M190" s="224" t="s">
        <v>1</v>
      </c>
      <c r="N190" s="225" t="s">
        <v>38</v>
      </c>
      <c r="O190" s="90"/>
      <c r="P190" s="226">
        <f>O190*H190</f>
        <v>0</v>
      </c>
      <c r="Q190" s="226">
        <v>2.4777999999999998</v>
      </c>
      <c r="R190" s="226">
        <f>Q190*H190</f>
        <v>47.933040999999996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135</v>
      </c>
      <c r="AT190" s="228" t="s">
        <v>130</v>
      </c>
      <c r="AU190" s="228" t="s">
        <v>83</v>
      </c>
      <c r="AY190" s="16" t="s">
        <v>128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81</v>
      </c>
      <c r="BK190" s="229">
        <f>ROUND(I190*H190,2)</f>
        <v>0</v>
      </c>
      <c r="BL190" s="16" t="s">
        <v>135</v>
      </c>
      <c r="BM190" s="228" t="s">
        <v>232</v>
      </c>
    </row>
    <row r="191" s="13" customFormat="1">
      <c r="A191" s="13"/>
      <c r="B191" s="230"/>
      <c r="C191" s="231"/>
      <c r="D191" s="232" t="s">
        <v>136</v>
      </c>
      <c r="E191" s="233" t="s">
        <v>1</v>
      </c>
      <c r="F191" s="234" t="s">
        <v>233</v>
      </c>
      <c r="G191" s="231"/>
      <c r="H191" s="235">
        <v>19.344999999999999</v>
      </c>
      <c r="I191" s="236"/>
      <c r="J191" s="231"/>
      <c r="K191" s="231"/>
      <c r="L191" s="237"/>
      <c r="M191" s="238"/>
      <c r="N191" s="239"/>
      <c r="O191" s="239"/>
      <c r="P191" s="239"/>
      <c r="Q191" s="239"/>
      <c r="R191" s="239"/>
      <c r="S191" s="239"/>
      <c r="T191" s="24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1" t="s">
        <v>136</v>
      </c>
      <c r="AU191" s="241" t="s">
        <v>83</v>
      </c>
      <c r="AV191" s="13" t="s">
        <v>83</v>
      </c>
      <c r="AW191" s="13" t="s">
        <v>30</v>
      </c>
      <c r="AX191" s="13" t="s">
        <v>73</v>
      </c>
      <c r="AY191" s="241" t="s">
        <v>128</v>
      </c>
    </row>
    <row r="192" s="14" customFormat="1">
      <c r="A192" s="14"/>
      <c r="B192" s="242"/>
      <c r="C192" s="243"/>
      <c r="D192" s="232" t="s">
        <v>136</v>
      </c>
      <c r="E192" s="244" t="s">
        <v>1</v>
      </c>
      <c r="F192" s="245" t="s">
        <v>138</v>
      </c>
      <c r="G192" s="243"/>
      <c r="H192" s="246">
        <v>19.344999999999999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136</v>
      </c>
      <c r="AU192" s="252" t="s">
        <v>83</v>
      </c>
      <c r="AV192" s="14" t="s">
        <v>135</v>
      </c>
      <c r="AW192" s="14" t="s">
        <v>30</v>
      </c>
      <c r="AX192" s="14" t="s">
        <v>81</v>
      </c>
      <c r="AY192" s="252" t="s">
        <v>128</v>
      </c>
    </row>
    <row r="193" s="2" customFormat="1">
      <c r="A193" s="37"/>
      <c r="B193" s="38"/>
      <c r="C193" s="217" t="s">
        <v>186</v>
      </c>
      <c r="D193" s="217" t="s">
        <v>130</v>
      </c>
      <c r="E193" s="218" t="s">
        <v>234</v>
      </c>
      <c r="F193" s="219" t="s">
        <v>235</v>
      </c>
      <c r="G193" s="220" t="s">
        <v>202</v>
      </c>
      <c r="H193" s="221">
        <v>83.731999999999999</v>
      </c>
      <c r="I193" s="222"/>
      <c r="J193" s="223">
        <f>ROUND(I193*H193,2)</f>
        <v>0</v>
      </c>
      <c r="K193" s="219" t="s">
        <v>134</v>
      </c>
      <c r="L193" s="43"/>
      <c r="M193" s="224" t="s">
        <v>1</v>
      </c>
      <c r="N193" s="225" t="s">
        <v>38</v>
      </c>
      <c r="O193" s="90"/>
      <c r="P193" s="226">
        <f>O193*H193</f>
        <v>0</v>
      </c>
      <c r="Q193" s="226">
        <v>0.0018247000000000001</v>
      </c>
      <c r="R193" s="226">
        <f>Q193*H193</f>
        <v>0.15278578040000002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135</v>
      </c>
      <c r="AT193" s="228" t="s">
        <v>130</v>
      </c>
      <c r="AU193" s="228" t="s">
        <v>83</v>
      </c>
      <c r="AY193" s="16" t="s">
        <v>128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81</v>
      </c>
      <c r="BK193" s="229">
        <f>ROUND(I193*H193,2)</f>
        <v>0</v>
      </c>
      <c r="BL193" s="16" t="s">
        <v>135</v>
      </c>
      <c r="BM193" s="228" t="s">
        <v>236</v>
      </c>
    </row>
    <row r="194" s="13" customFormat="1">
      <c r="A194" s="13"/>
      <c r="B194" s="230"/>
      <c r="C194" s="231"/>
      <c r="D194" s="232" t="s">
        <v>136</v>
      </c>
      <c r="E194" s="233" t="s">
        <v>1</v>
      </c>
      <c r="F194" s="234" t="s">
        <v>237</v>
      </c>
      <c r="G194" s="231"/>
      <c r="H194" s="235">
        <v>83.731999999999999</v>
      </c>
      <c r="I194" s="236"/>
      <c r="J194" s="231"/>
      <c r="K194" s="231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136</v>
      </c>
      <c r="AU194" s="241" t="s">
        <v>83</v>
      </c>
      <c r="AV194" s="13" t="s">
        <v>83</v>
      </c>
      <c r="AW194" s="13" t="s">
        <v>30</v>
      </c>
      <c r="AX194" s="13" t="s">
        <v>73</v>
      </c>
      <c r="AY194" s="241" t="s">
        <v>128</v>
      </c>
    </row>
    <row r="195" s="14" customFormat="1">
      <c r="A195" s="14"/>
      <c r="B195" s="242"/>
      <c r="C195" s="243"/>
      <c r="D195" s="232" t="s">
        <v>136</v>
      </c>
      <c r="E195" s="244" t="s">
        <v>1</v>
      </c>
      <c r="F195" s="245" t="s">
        <v>138</v>
      </c>
      <c r="G195" s="243"/>
      <c r="H195" s="246">
        <v>83.731999999999999</v>
      </c>
      <c r="I195" s="247"/>
      <c r="J195" s="243"/>
      <c r="K195" s="243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136</v>
      </c>
      <c r="AU195" s="252" t="s">
        <v>83</v>
      </c>
      <c r="AV195" s="14" t="s">
        <v>135</v>
      </c>
      <c r="AW195" s="14" t="s">
        <v>30</v>
      </c>
      <c r="AX195" s="14" t="s">
        <v>81</v>
      </c>
      <c r="AY195" s="252" t="s">
        <v>128</v>
      </c>
    </row>
    <row r="196" s="2" customFormat="1">
      <c r="A196" s="37"/>
      <c r="B196" s="38"/>
      <c r="C196" s="217" t="s">
        <v>238</v>
      </c>
      <c r="D196" s="217" t="s">
        <v>130</v>
      </c>
      <c r="E196" s="218" t="s">
        <v>239</v>
      </c>
      <c r="F196" s="219" t="s">
        <v>240</v>
      </c>
      <c r="G196" s="220" t="s">
        <v>202</v>
      </c>
      <c r="H196" s="221">
        <v>83.731999999999999</v>
      </c>
      <c r="I196" s="222"/>
      <c r="J196" s="223">
        <f>ROUND(I196*H196,2)</f>
        <v>0</v>
      </c>
      <c r="K196" s="219" t="s">
        <v>134</v>
      </c>
      <c r="L196" s="43"/>
      <c r="M196" s="224" t="s">
        <v>1</v>
      </c>
      <c r="N196" s="225" t="s">
        <v>38</v>
      </c>
      <c r="O196" s="90"/>
      <c r="P196" s="226">
        <f>O196*H196</f>
        <v>0</v>
      </c>
      <c r="Q196" s="226">
        <v>3.6000000000000001E-05</v>
      </c>
      <c r="R196" s="226">
        <f>Q196*H196</f>
        <v>0.0030143520000000001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135</v>
      </c>
      <c r="AT196" s="228" t="s">
        <v>130</v>
      </c>
      <c r="AU196" s="228" t="s">
        <v>83</v>
      </c>
      <c r="AY196" s="16" t="s">
        <v>128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81</v>
      </c>
      <c r="BK196" s="229">
        <f>ROUND(I196*H196,2)</f>
        <v>0</v>
      </c>
      <c r="BL196" s="16" t="s">
        <v>135</v>
      </c>
      <c r="BM196" s="228" t="s">
        <v>241</v>
      </c>
    </row>
    <row r="197" s="2" customFormat="1" ht="21.75" customHeight="1">
      <c r="A197" s="37"/>
      <c r="B197" s="38"/>
      <c r="C197" s="217" t="s">
        <v>190</v>
      </c>
      <c r="D197" s="217" t="s">
        <v>130</v>
      </c>
      <c r="E197" s="218" t="s">
        <v>242</v>
      </c>
      <c r="F197" s="219" t="s">
        <v>243</v>
      </c>
      <c r="G197" s="220" t="s">
        <v>166</v>
      </c>
      <c r="H197" s="221">
        <v>2.7010000000000001</v>
      </c>
      <c r="I197" s="222"/>
      <c r="J197" s="223">
        <f>ROUND(I197*H197,2)</f>
        <v>0</v>
      </c>
      <c r="K197" s="219" t="s">
        <v>134</v>
      </c>
      <c r="L197" s="43"/>
      <c r="M197" s="224" t="s">
        <v>1</v>
      </c>
      <c r="N197" s="225" t="s">
        <v>38</v>
      </c>
      <c r="O197" s="90"/>
      <c r="P197" s="226">
        <f>O197*H197</f>
        <v>0</v>
      </c>
      <c r="Q197" s="226">
        <v>1.0485264999999999</v>
      </c>
      <c r="R197" s="226">
        <f>Q197*H197</f>
        <v>2.8320700765</v>
      </c>
      <c r="S197" s="226">
        <v>0</v>
      </c>
      <c r="T197" s="227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8" t="s">
        <v>135</v>
      </c>
      <c r="AT197" s="228" t="s">
        <v>130</v>
      </c>
      <c r="AU197" s="228" t="s">
        <v>83</v>
      </c>
      <c r="AY197" s="16" t="s">
        <v>128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6" t="s">
        <v>81</v>
      </c>
      <c r="BK197" s="229">
        <f>ROUND(I197*H197,2)</f>
        <v>0</v>
      </c>
      <c r="BL197" s="16" t="s">
        <v>135</v>
      </c>
      <c r="BM197" s="228" t="s">
        <v>244</v>
      </c>
    </row>
    <row r="198" s="13" customFormat="1">
      <c r="A198" s="13"/>
      <c r="B198" s="230"/>
      <c r="C198" s="231"/>
      <c r="D198" s="232" t="s">
        <v>136</v>
      </c>
      <c r="E198" s="233" t="s">
        <v>1</v>
      </c>
      <c r="F198" s="234" t="s">
        <v>245</v>
      </c>
      <c r="G198" s="231"/>
      <c r="H198" s="235">
        <v>2.7010000000000001</v>
      </c>
      <c r="I198" s="236"/>
      <c r="J198" s="231"/>
      <c r="K198" s="231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136</v>
      </c>
      <c r="AU198" s="241" t="s">
        <v>83</v>
      </c>
      <c r="AV198" s="13" t="s">
        <v>83</v>
      </c>
      <c r="AW198" s="13" t="s">
        <v>30</v>
      </c>
      <c r="AX198" s="13" t="s">
        <v>73</v>
      </c>
      <c r="AY198" s="241" t="s">
        <v>128</v>
      </c>
    </row>
    <row r="199" s="14" customFormat="1">
      <c r="A199" s="14"/>
      <c r="B199" s="242"/>
      <c r="C199" s="243"/>
      <c r="D199" s="232" t="s">
        <v>136</v>
      </c>
      <c r="E199" s="244" t="s">
        <v>1</v>
      </c>
      <c r="F199" s="245" t="s">
        <v>138</v>
      </c>
      <c r="G199" s="243"/>
      <c r="H199" s="246">
        <v>2.7010000000000001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2" t="s">
        <v>136</v>
      </c>
      <c r="AU199" s="252" t="s">
        <v>83</v>
      </c>
      <c r="AV199" s="14" t="s">
        <v>135</v>
      </c>
      <c r="AW199" s="14" t="s">
        <v>30</v>
      </c>
      <c r="AX199" s="14" t="s">
        <v>81</v>
      </c>
      <c r="AY199" s="252" t="s">
        <v>128</v>
      </c>
    </row>
    <row r="200" s="12" customFormat="1" ht="22.8" customHeight="1">
      <c r="A200" s="12"/>
      <c r="B200" s="201"/>
      <c r="C200" s="202"/>
      <c r="D200" s="203" t="s">
        <v>72</v>
      </c>
      <c r="E200" s="215" t="s">
        <v>135</v>
      </c>
      <c r="F200" s="215" t="s">
        <v>246</v>
      </c>
      <c r="G200" s="202"/>
      <c r="H200" s="202"/>
      <c r="I200" s="205"/>
      <c r="J200" s="216">
        <f>BK200</f>
        <v>0</v>
      </c>
      <c r="K200" s="202"/>
      <c r="L200" s="207"/>
      <c r="M200" s="208"/>
      <c r="N200" s="209"/>
      <c r="O200" s="209"/>
      <c r="P200" s="210">
        <f>SUM(P201:P242)</f>
        <v>0</v>
      </c>
      <c r="Q200" s="209"/>
      <c r="R200" s="210">
        <f>SUM(R201:R242)</f>
        <v>94.205952594880003</v>
      </c>
      <c r="S200" s="209"/>
      <c r="T200" s="211">
        <f>SUM(T201:T242)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2" t="s">
        <v>81</v>
      </c>
      <c r="AT200" s="213" t="s">
        <v>72</v>
      </c>
      <c r="AU200" s="213" t="s">
        <v>81</v>
      </c>
      <c r="AY200" s="212" t="s">
        <v>128</v>
      </c>
      <c r="BK200" s="214">
        <f>SUM(BK201:BK242)</f>
        <v>0</v>
      </c>
    </row>
    <row r="201" s="2" customFormat="1">
      <c r="A201" s="37"/>
      <c r="B201" s="38"/>
      <c r="C201" s="217" t="s">
        <v>247</v>
      </c>
      <c r="D201" s="217" t="s">
        <v>130</v>
      </c>
      <c r="E201" s="218" t="s">
        <v>248</v>
      </c>
      <c r="F201" s="219" t="s">
        <v>249</v>
      </c>
      <c r="G201" s="220" t="s">
        <v>133</v>
      </c>
      <c r="H201" s="221">
        <v>10.41</v>
      </c>
      <c r="I201" s="222"/>
      <c r="J201" s="223">
        <f>ROUND(I201*H201,2)</f>
        <v>0</v>
      </c>
      <c r="K201" s="219" t="s">
        <v>134</v>
      </c>
      <c r="L201" s="43"/>
      <c r="M201" s="224" t="s">
        <v>1</v>
      </c>
      <c r="N201" s="225" t="s">
        <v>38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135</v>
      </c>
      <c r="AT201" s="228" t="s">
        <v>130</v>
      </c>
      <c r="AU201" s="228" t="s">
        <v>83</v>
      </c>
      <c r="AY201" s="16" t="s">
        <v>128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81</v>
      </c>
      <c r="BK201" s="229">
        <f>ROUND(I201*H201,2)</f>
        <v>0</v>
      </c>
      <c r="BL201" s="16" t="s">
        <v>135</v>
      </c>
      <c r="BM201" s="228" t="s">
        <v>250</v>
      </c>
    </row>
    <row r="202" s="13" customFormat="1">
      <c r="A202" s="13"/>
      <c r="B202" s="230"/>
      <c r="C202" s="231"/>
      <c r="D202" s="232" t="s">
        <v>136</v>
      </c>
      <c r="E202" s="233" t="s">
        <v>1</v>
      </c>
      <c r="F202" s="234" t="s">
        <v>251</v>
      </c>
      <c r="G202" s="231"/>
      <c r="H202" s="235">
        <v>10.41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136</v>
      </c>
      <c r="AU202" s="241" t="s">
        <v>83</v>
      </c>
      <c r="AV202" s="13" t="s">
        <v>83</v>
      </c>
      <c r="AW202" s="13" t="s">
        <v>30</v>
      </c>
      <c r="AX202" s="13" t="s">
        <v>73</v>
      </c>
      <c r="AY202" s="241" t="s">
        <v>128</v>
      </c>
    </row>
    <row r="203" s="14" customFormat="1">
      <c r="A203" s="14"/>
      <c r="B203" s="242"/>
      <c r="C203" s="243"/>
      <c r="D203" s="232" t="s">
        <v>136</v>
      </c>
      <c r="E203" s="244" t="s">
        <v>1</v>
      </c>
      <c r="F203" s="245" t="s">
        <v>138</v>
      </c>
      <c r="G203" s="243"/>
      <c r="H203" s="246">
        <v>10.41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136</v>
      </c>
      <c r="AU203" s="252" t="s">
        <v>83</v>
      </c>
      <c r="AV203" s="14" t="s">
        <v>135</v>
      </c>
      <c r="AW203" s="14" t="s">
        <v>30</v>
      </c>
      <c r="AX203" s="14" t="s">
        <v>81</v>
      </c>
      <c r="AY203" s="252" t="s">
        <v>128</v>
      </c>
    </row>
    <row r="204" s="2" customFormat="1" ht="16.5" customHeight="1">
      <c r="A204" s="37"/>
      <c r="B204" s="38"/>
      <c r="C204" s="253" t="s">
        <v>195</v>
      </c>
      <c r="D204" s="253" t="s">
        <v>216</v>
      </c>
      <c r="E204" s="254" t="s">
        <v>252</v>
      </c>
      <c r="F204" s="255" t="s">
        <v>253</v>
      </c>
      <c r="G204" s="256" t="s">
        <v>133</v>
      </c>
      <c r="H204" s="257">
        <v>10.41</v>
      </c>
      <c r="I204" s="258"/>
      <c r="J204" s="259">
        <f>ROUND(I204*H204,2)</f>
        <v>0</v>
      </c>
      <c r="K204" s="255" t="s">
        <v>134</v>
      </c>
      <c r="L204" s="260"/>
      <c r="M204" s="261" t="s">
        <v>1</v>
      </c>
      <c r="N204" s="262" t="s">
        <v>38</v>
      </c>
      <c r="O204" s="90"/>
      <c r="P204" s="226">
        <f>O204*H204</f>
        <v>0</v>
      </c>
      <c r="Q204" s="226">
        <v>0.00089999999999999998</v>
      </c>
      <c r="R204" s="226">
        <f>Q204*H204</f>
        <v>0.0093690000000000006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151</v>
      </c>
      <c r="AT204" s="228" t="s">
        <v>216</v>
      </c>
      <c r="AU204" s="228" t="s">
        <v>83</v>
      </c>
      <c r="AY204" s="16" t="s">
        <v>128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81</v>
      </c>
      <c r="BK204" s="229">
        <f>ROUND(I204*H204,2)</f>
        <v>0</v>
      </c>
      <c r="BL204" s="16" t="s">
        <v>135</v>
      </c>
      <c r="BM204" s="228" t="s">
        <v>254</v>
      </c>
    </row>
    <row r="205" s="2" customFormat="1" ht="21.75" customHeight="1">
      <c r="A205" s="37"/>
      <c r="B205" s="38"/>
      <c r="C205" s="217" t="s">
        <v>255</v>
      </c>
      <c r="D205" s="217" t="s">
        <v>130</v>
      </c>
      <c r="E205" s="218" t="s">
        <v>256</v>
      </c>
      <c r="F205" s="219" t="s">
        <v>257</v>
      </c>
      <c r="G205" s="220" t="s">
        <v>141</v>
      </c>
      <c r="H205" s="221">
        <v>7.1109999999999998</v>
      </c>
      <c r="I205" s="222"/>
      <c r="J205" s="223">
        <f>ROUND(I205*H205,2)</f>
        <v>0</v>
      </c>
      <c r="K205" s="219" t="s">
        <v>134</v>
      </c>
      <c r="L205" s="43"/>
      <c r="M205" s="224" t="s">
        <v>1</v>
      </c>
      <c r="N205" s="225" t="s">
        <v>38</v>
      </c>
      <c r="O205" s="90"/>
      <c r="P205" s="226">
        <f>O205*H205</f>
        <v>0</v>
      </c>
      <c r="Q205" s="226">
        <v>2.4777520000000002</v>
      </c>
      <c r="R205" s="226">
        <f>Q205*H205</f>
        <v>17.619294472</v>
      </c>
      <c r="S205" s="226">
        <v>0</v>
      </c>
      <c r="T205" s="227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8" t="s">
        <v>135</v>
      </c>
      <c r="AT205" s="228" t="s">
        <v>130</v>
      </c>
      <c r="AU205" s="228" t="s">
        <v>83</v>
      </c>
      <c r="AY205" s="16" t="s">
        <v>128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6" t="s">
        <v>81</v>
      </c>
      <c r="BK205" s="229">
        <f>ROUND(I205*H205,2)</f>
        <v>0</v>
      </c>
      <c r="BL205" s="16" t="s">
        <v>135</v>
      </c>
      <c r="BM205" s="228" t="s">
        <v>258</v>
      </c>
    </row>
    <row r="206" s="13" customFormat="1">
      <c r="A206" s="13"/>
      <c r="B206" s="230"/>
      <c r="C206" s="231"/>
      <c r="D206" s="232" t="s">
        <v>136</v>
      </c>
      <c r="E206" s="233" t="s">
        <v>1</v>
      </c>
      <c r="F206" s="234" t="s">
        <v>259</v>
      </c>
      <c r="G206" s="231"/>
      <c r="H206" s="235">
        <v>7.1109999999999998</v>
      </c>
      <c r="I206" s="236"/>
      <c r="J206" s="231"/>
      <c r="K206" s="231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136</v>
      </c>
      <c r="AU206" s="241" t="s">
        <v>83</v>
      </c>
      <c r="AV206" s="13" t="s">
        <v>83</v>
      </c>
      <c r="AW206" s="13" t="s">
        <v>30</v>
      </c>
      <c r="AX206" s="13" t="s">
        <v>73</v>
      </c>
      <c r="AY206" s="241" t="s">
        <v>128</v>
      </c>
    </row>
    <row r="207" s="14" customFormat="1">
      <c r="A207" s="14"/>
      <c r="B207" s="242"/>
      <c r="C207" s="243"/>
      <c r="D207" s="232" t="s">
        <v>136</v>
      </c>
      <c r="E207" s="244" t="s">
        <v>1</v>
      </c>
      <c r="F207" s="245" t="s">
        <v>138</v>
      </c>
      <c r="G207" s="243"/>
      <c r="H207" s="246">
        <v>7.1109999999999998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136</v>
      </c>
      <c r="AU207" s="252" t="s">
        <v>83</v>
      </c>
      <c r="AV207" s="14" t="s">
        <v>135</v>
      </c>
      <c r="AW207" s="14" t="s">
        <v>30</v>
      </c>
      <c r="AX207" s="14" t="s">
        <v>81</v>
      </c>
      <c r="AY207" s="252" t="s">
        <v>128</v>
      </c>
    </row>
    <row r="208" s="2" customFormat="1">
      <c r="A208" s="37"/>
      <c r="B208" s="38"/>
      <c r="C208" s="217" t="s">
        <v>199</v>
      </c>
      <c r="D208" s="217" t="s">
        <v>130</v>
      </c>
      <c r="E208" s="218" t="s">
        <v>260</v>
      </c>
      <c r="F208" s="219" t="s">
        <v>261</v>
      </c>
      <c r="G208" s="220" t="s">
        <v>141</v>
      </c>
      <c r="H208" s="221">
        <v>7.1109999999999998</v>
      </c>
      <c r="I208" s="222"/>
      <c r="J208" s="223">
        <f>ROUND(I208*H208,2)</f>
        <v>0</v>
      </c>
      <c r="K208" s="219" t="s">
        <v>134</v>
      </c>
      <c r="L208" s="43"/>
      <c r="M208" s="224" t="s">
        <v>1</v>
      </c>
      <c r="N208" s="225" t="s">
        <v>38</v>
      </c>
      <c r="O208" s="90"/>
      <c r="P208" s="226">
        <f>O208*H208</f>
        <v>0</v>
      </c>
      <c r="Q208" s="226">
        <v>0.048579999999999998</v>
      </c>
      <c r="R208" s="226">
        <f>Q208*H208</f>
        <v>0.34545238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135</v>
      </c>
      <c r="AT208" s="228" t="s">
        <v>130</v>
      </c>
      <c r="AU208" s="228" t="s">
        <v>83</v>
      </c>
      <c r="AY208" s="16" t="s">
        <v>128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81</v>
      </c>
      <c r="BK208" s="229">
        <f>ROUND(I208*H208,2)</f>
        <v>0</v>
      </c>
      <c r="BL208" s="16" t="s">
        <v>135</v>
      </c>
      <c r="BM208" s="228" t="s">
        <v>262</v>
      </c>
    </row>
    <row r="209" s="2" customFormat="1" ht="16.5" customHeight="1">
      <c r="A209" s="37"/>
      <c r="B209" s="38"/>
      <c r="C209" s="217" t="s">
        <v>263</v>
      </c>
      <c r="D209" s="217" t="s">
        <v>130</v>
      </c>
      <c r="E209" s="218" t="s">
        <v>264</v>
      </c>
      <c r="F209" s="219" t="s">
        <v>265</v>
      </c>
      <c r="G209" s="220" t="s">
        <v>202</v>
      </c>
      <c r="H209" s="221">
        <v>28.116</v>
      </c>
      <c r="I209" s="222"/>
      <c r="J209" s="223">
        <f>ROUND(I209*H209,2)</f>
        <v>0</v>
      </c>
      <c r="K209" s="219" t="s">
        <v>134</v>
      </c>
      <c r="L209" s="43"/>
      <c r="M209" s="224" t="s">
        <v>1</v>
      </c>
      <c r="N209" s="225" t="s">
        <v>38</v>
      </c>
      <c r="O209" s="90"/>
      <c r="P209" s="226">
        <f>O209*H209</f>
        <v>0</v>
      </c>
      <c r="Q209" s="226">
        <v>0.01360718</v>
      </c>
      <c r="R209" s="226">
        <f>Q209*H209</f>
        <v>0.38257947287999999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135</v>
      </c>
      <c r="AT209" s="228" t="s">
        <v>130</v>
      </c>
      <c r="AU209" s="228" t="s">
        <v>83</v>
      </c>
      <c r="AY209" s="16" t="s">
        <v>128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81</v>
      </c>
      <c r="BK209" s="229">
        <f>ROUND(I209*H209,2)</f>
        <v>0</v>
      </c>
      <c r="BL209" s="16" t="s">
        <v>135</v>
      </c>
      <c r="BM209" s="228" t="s">
        <v>266</v>
      </c>
    </row>
    <row r="210" s="13" customFormat="1">
      <c r="A210" s="13"/>
      <c r="B210" s="230"/>
      <c r="C210" s="231"/>
      <c r="D210" s="232" t="s">
        <v>136</v>
      </c>
      <c r="E210" s="233" t="s">
        <v>1</v>
      </c>
      <c r="F210" s="234" t="s">
        <v>267</v>
      </c>
      <c r="G210" s="231"/>
      <c r="H210" s="235">
        <v>28.116</v>
      </c>
      <c r="I210" s="236"/>
      <c r="J210" s="231"/>
      <c r="K210" s="231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136</v>
      </c>
      <c r="AU210" s="241" t="s">
        <v>83</v>
      </c>
      <c r="AV210" s="13" t="s">
        <v>83</v>
      </c>
      <c r="AW210" s="13" t="s">
        <v>30</v>
      </c>
      <c r="AX210" s="13" t="s">
        <v>73</v>
      </c>
      <c r="AY210" s="241" t="s">
        <v>128</v>
      </c>
    </row>
    <row r="211" s="14" customFormat="1">
      <c r="A211" s="14"/>
      <c r="B211" s="242"/>
      <c r="C211" s="243"/>
      <c r="D211" s="232" t="s">
        <v>136</v>
      </c>
      <c r="E211" s="244" t="s">
        <v>1</v>
      </c>
      <c r="F211" s="245" t="s">
        <v>138</v>
      </c>
      <c r="G211" s="243"/>
      <c r="H211" s="246">
        <v>28.116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136</v>
      </c>
      <c r="AU211" s="252" t="s">
        <v>83</v>
      </c>
      <c r="AV211" s="14" t="s">
        <v>135</v>
      </c>
      <c r="AW211" s="14" t="s">
        <v>30</v>
      </c>
      <c r="AX211" s="14" t="s">
        <v>81</v>
      </c>
      <c r="AY211" s="252" t="s">
        <v>128</v>
      </c>
    </row>
    <row r="212" s="2" customFormat="1" ht="16.5" customHeight="1">
      <c r="A212" s="37"/>
      <c r="B212" s="38"/>
      <c r="C212" s="217" t="s">
        <v>203</v>
      </c>
      <c r="D212" s="217" t="s">
        <v>130</v>
      </c>
      <c r="E212" s="218" t="s">
        <v>268</v>
      </c>
      <c r="F212" s="219" t="s">
        <v>269</v>
      </c>
      <c r="G212" s="220" t="s">
        <v>202</v>
      </c>
      <c r="H212" s="221">
        <v>28.116</v>
      </c>
      <c r="I212" s="222"/>
      <c r="J212" s="223">
        <f>ROUND(I212*H212,2)</f>
        <v>0</v>
      </c>
      <c r="K212" s="219" t="s">
        <v>134</v>
      </c>
      <c r="L212" s="43"/>
      <c r="M212" s="224" t="s">
        <v>1</v>
      </c>
      <c r="N212" s="225" t="s">
        <v>38</v>
      </c>
      <c r="O212" s="90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135</v>
      </c>
      <c r="AT212" s="228" t="s">
        <v>130</v>
      </c>
      <c r="AU212" s="228" t="s">
        <v>83</v>
      </c>
      <c r="AY212" s="16" t="s">
        <v>128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81</v>
      </c>
      <c r="BK212" s="229">
        <f>ROUND(I212*H212,2)</f>
        <v>0</v>
      </c>
      <c r="BL212" s="16" t="s">
        <v>135</v>
      </c>
      <c r="BM212" s="228" t="s">
        <v>270</v>
      </c>
    </row>
    <row r="213" s="2" customFormat="1" ht="16.5" customHeight="1">
      <c r="A213" s="37"/>
      <c r="B213" s="38"/>
      <c r="C213" s="217" t="s">
        <v>271</v>
      </c>
      <c r="D213" s="217" t="s">
        <v>130</v>
      </c>
      <c r="E213" s="218" t="s">
        <v>272</v>
      </c>
      <c r="F213" s="219" t="s">
        <v>273</v>
      </c>
      <c r="G213" s="220" t="s">
        <v>166</v>
      </c>
      <c r="H213" s="221">
        <v>0.875</v>
      </c>
      <c r="I213" s="222"/>
      <c r="J213" s="223">
        <f>ROUND(I213*H213,2)</f>
        <v>0</v>
      </c>
      <c r="K213" s="219" t="s">
        <v>134</v>
      </c>
      <c r="L213" s="43"/>
      <c r="M213" s="224" t="s">
        <v>1</v>
      </c>
      <c r="N213" s="225" t="s">
        <v>38</v>
      </c>
      <c r="O213" s="90"/>
      <c r="P213" s="226">
        <f>O213*H213</f>
        <v>0</v>
      </c>
      <c r="Q213" s="226">
        <v>1.0486896000000001</v>
      </c>
      <c r="R213" s="226">
        <f>Q213*H213</f>
        <v>0.91760340000000007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135</v>
      </c>
      <c r="AT213" s="228" t="s">
        <v>130</v>
      </c>
      <c r="AU213" s="228" t="s">
        <v>83</v>
      </c>
      <c r="AY213" s="16" t="s">
        <v>128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81</v>
      </c>
      <c r="BK213" s="229">
        <f>ROUND(I213*H213,2)</f>
        <v>0</v>
      </c>
      <c r="BL213" s="16" t="s">
        <v>135</v>
      </c>
      <c r="BM213" s="228" t="s">
        <v>274</v>
      </c>
    </row>
    <row r="214" s="2" customFormat="1" ht="16.5" customHeight="1">
      <c r="A214" s="37"/>
      <c r="B214" s="38"/>
      <c r="C214" s="217" t="s">
        <v>207</v>
      </c>
      <c r="D214" s="217" t="s">
        <v>130</v>
      </c>
      <c r="E214" s="218" t="s">
        <v>275</v>
      </c>
      <c r="F214" s="219" t="s">
        <v>276</v>
      </c>
      <c r="G214" s="220" t="s">
        <v>166</v>
      </c>
      <c r="H214" s="221">
        <v>1.653</v>
      </c>
      <c r="I214" s="222"/>
      <c r="J214" s="223">
        <f>ROUND(I214*H214,2)</f>
        <v>0</v>
      </c>
      <c r="K214" s="219" t="s">
        <v>1</v>
      </c>
      <c r="L214" s="43"/>
      <c r="M214" s="224" t="s">
        <v>1</v>
      </c>
      <c r="N214" s="225" t="s">
        <v>38</v>
      </c>
      <c r="O214" s="90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135</v>
      </c>
      <c r="AT214" s="228" t="s">
        <v>130</v>
      </c>
      <c r="AU214" s="228" t="s">
        <v>83</v>
      </c>
      <c r="AY214" s="16" t="s">
        <v>128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81</v>
      </c>
      <c r="BK214" s="229">
        <f>ROUND(I214*H214,2)</f>
        <v>0</v>
      </c>
      <c r="BL214" s="16" t="s">
        <v>135</v>
      </c>
      <c r="BM214" s="228" t="s">
        <v>277</v>
      </c>
    </row>
    <row r="215" s="2" customFormat="1">
      <c r="A215" s="37"/>
      <c r="B215" s="38"/>
      <c r="C215" s="39"/>
      <c r="D215" s="232" t="s">
        <v>225</v>
      </c>
      <c r="E215" s="39"/>
      <c r="F215" s="263" t="s">
        <v>278</v>
      </c>
      <c r="G215" s="39"/>
      <c r="H215" s="39"/>
      <c r="I215" s="264"/>
      <c r="J215" s="39"/>
      <c r="K215" s="39"/>
      <c r="L215" s="43"/>
      <c r="M215" s="265"/>
      <c r="N215" s="266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225</v>
      </c>
      <c r="AU215" s="16" t="s">
        <v>83</v>
      </c>
    </row>
    <row r="216" s="13" customFormat="1">
      <c r="A216" s="13"/>
      <c r="B216" s="230"/>
      <c r="C216" s="231"/>
      <c r="D216" s="232" t="s">
        <v>136</v>
      </c>
      <c r="E216" s="233" t="s">
        <v>1</v>
      </c>
      <c r="F216" s="234" t="s">
        <v>279</v>
      </c>
      <c r="G216" s="231"/>
      <c r="H216" s="235">
        <v>1.653</v>
      </c>
      <c r="I216" s="236"/>
      <c r="J216" s="231"/>
      <c r="K216" s="231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136</v>
      </c>
      <c r="AU216" s="241" t="s">
        <v>83</v>
      </c>
      <c r="AV216" s="13" t="s">
        <v>83</v>
      </c>
      <c r="AW216" s="13" t="s">
        <v>30</v>
      </c>
      <c r="AX216" s="13" t="s">
        <v>73</v>
      </c>
      <c r="AY216" s="241" t="s">
        <v>128</v>
      </c>
    </row>
    <row r="217" s="14" customFormat="1">
      <c r="A217" s="14"/>
      <c r="B217" s="242"/>
      <c r="C217" s="243"/>
      <c r="D217" s="232" t="s">
        <v>136</v>
      </c>
      <c r="E217" s="244" t="s">
        <v>1</v>
      </c>
      <c r="F217" s="245" t="s">
        <v>138</v>
      </c>
      <c r="G217" s="243"/>
      <c r="H217" s="246">
        <v>1.653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136</v>
      </c>
      <c r="AU217" s="252" t="s">
        <v>83</v>
      </c>
      <c r="AV217" s="14" t="s">
        <v>135</v>
      </c>
      <c r="AW217" s="14" t="s">
        <v>30</v>
      </c>
      <c r="AX217" s="14" t="s">
        <v>81</v>
      </c>
      <c r="AY217" s="252" t="s">
        <v>128</v>
      </c>
    </row>
    <row r="218" s="2" customFormat="1" ht="16.5" customHeight="1">
      <c r="A218" s="37"/>
      <c r="B218" s="38"/>
      <c r="C218" s="217" t="s">
        <v>280</v>
      </c>
      <c r="D218" s="217" t="s">
        <v>130</v>
      </c>
      <c r="E218" s="218" t="s">
        <v>281</v>
      </c>
      <c r="F218" s="219" t="s">
        <v>282</v>
      </c>
      <c r="G218" s="220" t="s">
        <v>166</v>
      </c>
      <c r="H218" s="221">
        <v>32.478999999999999</v>
      </c>
      <c r="I218" s="222"/>
      <c r="J218" s="223">
        <f>ROUND(I218*H218,2)</f>
        <v>0</v>
      </c>
      <c r="K218" s="219" t="s">
        <v>1</v>
      </c>
      <c r="L218" s="43"/>
      <c r="M218" s="224" t="s">
        <v>1</v>
      </c>
      <c r="N218" s="225" t="s">
        <v>38</v>
      </c>
      <c r="O218" s="90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135</v>
      </c>
      <c r="AT218" s="228" t="s">
        <v>130</v>
      </c>
      <c r="AU218" s="228" t="s">
        <v>83</v>
      </c>
      <c r="AY218" s="16" t="s">
        <v>128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81</v>
      </c>
      <c r="BK218" s="229">
        <f>ROUND(I218*H218,2)</f>
        <v>0</v>
      </c>
      <c r="BL218" s="16" t="s">
        <v>135</v>
      </c>
      <c r="BM218" s="228" t="s">
        <v>283</v>
      </c>
    </row>
    <row r="219" s="2" customFormat="1">
      <c r="A219" s="37"/>
      <c r="B219" s="38"/>
      <c r="C219" s="39"/>
      <c r="D219" s="232" t="s">
        <v>225</v>
      </c>
      <c r="E219" s="39"/>
      <c r="F219" s="263" t="s">
        <v>278</v>
      </c>
      <c r="G219" s="39"/>
      <c r="H219" s="39"/>
      <c r="I219" s="264"/>
      <c r="J219" s="39"/>
      <c r="K219" s="39"/>
      <c r="L219" s="43"/>
      <c r="M219" s="265"/>
      <c r="N219" s="266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225</v>
      </c>
      <c r="AU219" s="16" t="s">
        <v>83</v>
      </c>
    </row>
    <row r="220" s="13" customFormat="1">
      <c r="A220" s="13"/>
      <c r="B220" s="230"/>
      <c r="C220" s="231"/>
      <c r="D220" s="232" t="s">
        <v>136</v>
      </c>
      <c r="E220" s="233" t="s">
        <v>1</v>
      </c>
      <c r="F220" s="234" t="s">
        <v>284</v>
      </c>
      <c r="G220" s="231"/>
      <c r="H220" s="235">
        <v>32.478999999999999</v>
      </c>
      <c r="I220" s="236"/>
      <c r="J220" s="231"/>
      <c r="K220" s="231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136</v>
      </c>
      <c r="AU220" s="241" t="s">
        <v>83</v>
      </c>
      <c r="AV220" s="13" t="s">
        <v>83</v>
      </c>
      <c r="AW220" s="13" t="s">
        <v>30</v>
      </c>
      <c r="AX220" s="13" t="s">
        <v>73</v>
      </c>
      <c r="AY220" s="241" t="s">
        <v>128</v>
      </c>
    </row>
    <row r="221" s="14" customFormat="1">
      <c r="A221" s="14"/>
      <c r="B221" s="242"/>
      <c r="C221" s="243"/>
      <c r="D221" s="232" t="s">
        <v>136</v>
      </c>
      <c r="E221" s="244" t="s">
        <v>1</v>
      </c>
      <c r="F221" s="245" t="s">
        <v>138</v>
      </c>
      <c r="G221" s="243"/>
      <c r="H221" s="246">
        <v>32.478999999999999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136</v>
      </c>
      <c r="AU221" s="252" t="s">
        <v>83</v>
      </c>
      <c r="AV221" s="14" t="s">
        <v>135</v>
      </c>
      <c r="AW221" s="14" t="s">
        <v>30</v>
      </c>
      <c r="AX221" s="14" t="s">
        <v>81</v>
      </c>
      <c r="AY221" s="252" t="s">
        <v>128</v>
      </c>
    </row>
    <row r="222" s="2" customFormat="1" ht="16.5" customHeight="1">
      <c r="A222" s="37"/>
      <c r="B222" s="38"/>
      <c r="C222" s="217" t="s">
        <v>211</v>
      </c>
      <c r="D222" s="217" t="s">
        <v>130</v>
      </c>
      <c r="E222" s="218" t="s">
        <v>285</v>
      </c>
      <c r="F222" s="219" t="s">
        <v>286</v>
      </c>
      <c r="G222" s="220" t="s">
        <v>166</v>
      </c>
      <c r="H222" s="221">
        <v>31.699999999999999</v>
      </c>
      <c r="I222" s="222"/>
      <c r="J222" s="223">
        <f>ROUND(I222*H222,2)</f>
        <v>0</v>
      </c>
      <c r="K222" s="219" t="s">
        <v>1</v>
      </c>
      <c r="L222" s="43"/>
      <c r="M222" s="224" t="s">
        <v>1</v>
      </c>
      <c r="N222" s="225" t="s">
        <v>38</v>
      </c>
      <c r="O222" s="90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135</v>
      </c>
      <c r="AT222" s="228" t="s">
        <v>130</v>
      </c>
      <c r="AU222" s="228" t="s">
        <v>83</v>
      </c>
      <c r="AY222" s="16" t="s">
        <v>128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81</v>
      </c>
      <c r="BK222" s="229">
        <f>ROUND(I222*H222,2)</f>
        <v>0</v>
      </c>
      <c r="BL222" s="16" t="s">
        <v>135</v>
      </c>
      <c r="BM222" s="228" t="s">
        <v>287</v>
      </c>
    </row>
    <row r="223" s="2" customFormat="1">
      <c r="A223" s="37"/>
      <c r="B223" s="38"/>
      <c r="C223" s="39"/>
      <c r="D223" s="232" t="s">
        <v>225</v>
      </c>
      <c r="E223" s="39"/>
      <c r="F223" s="263" t="s">
        <v>288</v>
      </c>
      <c r="G223" s="39"/>
      <c r="H223" s="39"/>
      <c r="I223" s="264"/>
      <c r="J223" s="39"/>
      <c r="K223" s="39"/>
      <c r="L223" s="43"/>
      <c r="M223" s="265"/>
      <c r="N223" s="266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225</v>
      </c>
      <c r="AU223" s="16" t="s">
        <v>83</v>
      </c>
    </row>
    <row r="224" s="13" customFormat="1">
      <c r="A224" s="13"/>
      <c r="B224" s="230"/>
      <c r="C224" s="231"/>
      <c r="D224" s="232" t="s">
        <v>136</v>
      </c>
      <c r="E224" s="233" t="s">
        <v>1</v>
      </c>
      <c r="F224" s="234" t="s">
        <v>289</v>
      </c>
      <c r="G224" s="231"/>
      <c r="H224" s="235">
        <v>31.699999999999999</v>
      </c>
      <c r="I224" s="236"/>
      <c r="J224" s="231"/>
      <c r="K224" s="231"/>
      <c r="L224" s="237"/>
      <c r="M224" s="238"/>
      <c r="N224" s="239"/>
      <c r="O224" s="239"/>
      <c r="P224" s="239"/>
      <c r="Q224" s="239"/>
      <c r="R224" s="239"/>
      <c r="S224" s="239"/>
      <c r="T224" s="24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1" t="s">
        <v>136</v>
      </c>
      <c r="AU224" s="241" t="s">
        <v>83</v>
      </c>
      <c r="AV224" s="13" t="s">
        <v>83</v>
      </c>
      <c r="AW224" s="13" t="s">
        <v>30</v>
      </c>
      <c r="AX224" s="13" t="s">
        <v>73</v>
      </c>
      <c r="AY224" s="241" t="s">
        <v>128</v>
      </c>
    </row>
    <row r="225" s="14" customFormat="1">
      <c r="A225" s="14"/>
      <c r="B225" s="242"/>
      <c r="C225" s="243"/>
      <c r="D225" s="232" t="s">
        <v>136</v>
      </c>
      <c r="E225" s="244" t="s">
        <v>1</v>
      </c>
      <c r="F225" s="245" t="s">
        <v>138</v>
      </c>
      <c r="G225" s="243"/>
      <c r="H225" s="246">
        <v>31.699999999999999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2" t="s">
        <v>136</v>
      </c>
      <c r="AU225" s="252" t="s">
        <v>83</v>
      </c>
      <c r="AV225" s="14" t="s">
        <v>135</v>
      </c>
      <c r="AW225" s="14" t="s">
        <v>30</v>
      </c>
      <c r="AX225" s="14" t="s">
        <v>81</v>
      </c>
      <c r="AY225" s="252" t="s">
        <v>128</v>
      </c>
    </row>
    <row r="226" s="2" customFormat="1">
      <c r="A226" s="37"/>
      <c r="B226" s="38"/>
      <c r="C226" s="217" t="s">
        <v>290</v>
      </c>
      <c r="D226" s="217" t="s">
        <v>130</v>
      </c>
      <c r="E226" s="218" t="s">
        <v>291</v>
      </c>
      <c r="F226" s="219" t="s">
        <v>292</v>
      </c>
      <c r="G226" s="220" t="s">
        <v>202</v>
      </c>
      <c r="H226" s="221">
        <v>8.2989999999999995</v>
      </c>
      <c r="I226" s="222"/>
      <c r="J226" s="223">
        <f>ROUND(I226*H226,2)</f>
        <v>0</v>
      </c>
      <c r="K226" s="219" t="s">
        <v>134</v>
      </c>
      <c r="L226" s="43"/>
      <c r="M226" s="224" t="s">
        <v>1</v>
      </c>
      <c r="N226" s="225" t="s">
        <v>38</v>
      </c>
      <c r="O226" s="90"/>
      <c r="P226" s="226">
        <f>O226*H226</f>
        <v>0</v>
      </c>
      <c r="Q226" s="226">
        <v>0.34190999999999999</v>
      </c>
      <c r="R226" s="226">
        <f>Q226*H226</f>
        <v>2.8375110899999996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135</v>
      </c>
      <c r="AT226" s="228" t="s">
        <v>130</v>
      </c>
      <c r="AU226" s="228" t="s">
        <v>83</v>
      </c>
      <c r="AY226" s="16" t="s">
        <v>128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81</v>
      </c>
      <c r="BK226" s="229">
        <f>ROUND(I226*H226,2)</f>
        <v>0</v>
      </c>
      <c r="BL226" s="16" t="s">
        <v>135</v>
      </c>
      <c r="BM226" s="228" t="s">
        <v>293</v>
      </c>
    </row>
    <row r="227" s="13" customFormat="1">
      <c r="A227" s="13"/>
      <c r="B227" s="230"/>
      <c r="C227" s="231"/>
      <c r="D227" s="232" t="s">
        <v>136</v>
      </c>
      <c r="E227" s="233" t="s">
        <v>1</v>
      </c>
      <c r="F227" s="234" t="s">
        <v>294</v>
      </c>
      <c r="G227" s="231"/>
      <c r="H227" s="235">
        <v>3.9359999999999999</v>
      </c>
      <c r="I227" s="236"/>
      <c r="J227" s="231"/>
      <c r="K227" s="231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136</v>
      </c>
      <c r="AU227" s="241" t="s">
        <v>83</v>
      </c>
      <c r="AV227" s="13" t="s">
        <v>83</v>
      </c>
      <c r="AW227" s="13" t="s">
        <v>30</v>
      </c>
      <c r="AX227" s="13" t="s">
        <v>73</v>
      </c>
      <c r="AY227" s="241" t="s">
        <v>128</v>
      </c>
    </row>
    <row r="228" s="13" customFormat="1">
      <c r="A228" s="13"/>
      <c r="B228" s="230"/>
      <c r="C228" s="231"/>
      <c r="D228" s="232" t="s">
        <v>136</v>
      </c>
      <c r="E228" s="233" t="s">
        <v>1</v>
      </c>
      <c r="F228" s="234" t="s">
        <v>295</v>
      </c>
      <c r="G228" s="231"/>
      <c r="H228" s="235">
        <v>3.1190000000000002</v>
      </c>
      <c r="I228" s="236"/>
      <c r="J228" s="231"/>
      <c r="K228" s="231"/>
      <c r="L228" s="237"/>
      <c r="M228" s="238"/>
      <c r="N228" s="239"/>
      <c r="O228" s="239"/>
      <c r="P228" s="239"/>
      <c r="Q228" s="239"/>
      <c r="R228" s="239"/>
      <c r="S228" s="239"/>
      <c r="T228" s="24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1" t="s">
        <v>136</v>
      </c>
      <c r="AU228" s="241" t="s">
        <v>83</v>
      </c>
      <c r="AV228" s="13" t="s">
        <v>83</v>
      </c>
      <c r="AW228" s="13" t="s">
        <v>30</v>
      </c>
      <c r="AX228" s="13" t="s">
        <v>73</v>
      </c>
      <c r="AY228" s="241" t="s">
        <v>128</v>
      </c>
    </row>
    <row r="229" s="13" customFormat="1">
      <c r="A229" s="13"/>
      <c r="B229" s="230"/>
      <c r="C229" s="231"/>
      <c r="D229" s="232" t="s">
        <v>136</v>
      </c>
      <c r="E229" s="233" t="s">
        <v>1</v>
      </c>
      <c r="F229" s="234" t="s">
        <v>296</v>
      </c>
      <c r="G229" s="231"/>
      <c r="H229" s="235">
        <v>1.244</v>
      </c>
      <c r="I229" s="236"/>
      <c r="J229" s="231"/>
      <c r="K229" s="231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136</v>
      </c>
      <c r="AU229" s="241" t="s">
        <v>83</v>
      </c>
      <c r="AV229" s="13" t="s">
        <v>83</v>
      </c>
      <c r="AW229" s="13" t="s">
        <v>30</v>
      </c>
      <c r="AX229" s="13" t="s">
        <v>73</v>
      </c>
      <c r="AY229" s="241" t="s">
        <v>128</v>
      </c>
    </row>
    <row r="230" s="14" customFormat="1">
      <c r="A230" s="14"/>
      <c r="B230" s="242"/>
      <c r="C230" s="243"/>
      <c r="D230" s="232" t="s">
        <v>136</v>
      </c>
      <c r="E230" s="244" t="s">
        <v>1</v>
      </c>
      <c r="F230" s="245" t="s">
        <v>138</v>
      </c>
      <c r="G230" s="243"/>
      <c r="H230" s="246">
        <v>8.2989999999999995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136</v>
      </c>
      <c r="AU230" s="252" t="s">
        <v>83</v>
      </c>
      <c r="AV230" s="14" t="s">
        <v>135</v>
      </c>
      <c r="AW230" s="14" t="s">
        <v>30</v>
      </c>
      <c r="AX230" s="14" t="s">
        <v>81</v>
      </c>
      <c r="AY230" s="252" t="s">
        <v>128</v>
      </c>
    </row>
    <row r="231" s="2" customFormat="1">
      <c r="A231" s="37"/>
      <c r="B231" s="38"/>
      <c r="C231" s="217" t="s">
        <v>214</v>
      </c>
      <c r="D231" s="217" t="s">
        <v>130</v>
      </c>
      <c r="E231" s="218" t="s">
        <v>297</v>
      </c>
      <c r="F231" s="219" t="s">
        <v>298</v>
      </c>
      <c r="G231" s="220" t="s">
        <v>202</v>
      </c>
      <c r="H231" s="221">
        <v>10.819000000000001</v>
      </c>
      <c r="I231" s="222"/>
      <c r="J231" s="223">
        <f>ROUND(I231*H231,2)</f>
        <v>0</v>
      </c>
      <c r="K231" s="219" t="s">
        <v>134</v>
      </c>
      <c r="L231" s="43"/>
      <c r="M231" s="224" t="s">
        <v>1</v>
      </c>
      <c r="N231" s="225" t="s">
        <v>38</v>
      </c>
      <c r="O231" s="90"/>
      <c r="P231" s="226">
        <f>O231*H231</f>
        <v>0</v>
      </c>
      <c r="Q231" s="226">
        <v>0.02102</v>
      </c>
      <c r="R231" s="226">
        <f>Q231*H231</f>
        <v>0.22741538000000003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135</v>
      </c>
      <c r="AT231" s="228" t="s">
        <v>130</v>
      </c>
      <c r="AU231" s="228" t="s">
        <v>83</v>
      </c>
      <c r="AY231" s="16" t="s">
        <v>128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81</v>
      </c>
      <c r="BK231" s="229">
        <f>ROUND(I231*H231,2)</f>
        <v>0</v>
      </c>
      <c r="BL231" s="16" t="s">
        <v>135</v>
      </c>
      <c r="BM231" s="228" t="s">
        <v>299</v>
      </c>
    </row>
    <row r="232" s="13" customFormat="1">
      <c r="A232" s="13"/>
      <c r="B232" s="230"/>
      <c r="C232" s="231"/>
      <c r="D232" s="232" t="s">
        <v>136</v>
      </c>
      <c r="E232" s="233" t="s">
        <v>1</v>
      </c>
      <c r="F232" s="234" t="s">
        <v>300</v>
      </c>
      <c r="G232" s="231"/>
      <c r="H232" s="235">
        <v>4.2000000000000002</v>
      </c>
      <c r="I232" s="236"/>
      <c r="J232" s="231"/>
      <c r="K232" s="231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136</v>
      </c>
      <c r="AU232" s="241" t="s">
        <v>83</v>
      </c>
      <c r="AV232" s="13" t="s">
        <v>83</v>
      </c>
      <c r="AW232" s="13" t="s">
        <v>30</v>
      </c>
      <c r="AX232" s="13" t="s">
        <v>73</v>
      </c>
      <c r="AY232" s="241" t="s">
        <v>128</v>
      </c>
    </row>
    <row r="233" s="13" customFormat="1">
      <c r="A233" s="13"/>
      <c r="B233" s="230"/>
      <c r="C233" s="231"/>
      <c r="D233" s="232" t="s">
        <v>136</v>
      </c>
      <c r="E233" s="233" t="s">
        <v>1</v>
      </c>
      <c r="F233" s="234" t="s">
        <v>301</v>
      </c>
      <c r="G233" s="231"/>
      <c r="H233" s="235">
        <v>6.6189999999999998</v>
      </c>
      <c r="I233" s="236"/>
      <c r="J233" s="231"/>
      <c r="K233" s="231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136</v>
      </c>
      <c r="AU233" s="241" t="s">
        <v>83</v>
      </c>
      <c r="AV233" s="13" t="s">
        <v>83</v>
      </c>
      <c r="AW233" s="13" t="s">
        <v>30</v>
      </c>
      <c r="AX233" s="13" t="s">
        <v>73</v>
      </c>
      <c r="AY233" s="241" t="s">
        <v>128</v>
      </c>
    </row>
    <row r="234" s="14" customFormat="1">
      <c r="A234" s="14"/>
      <c r="B234" s="242"/>
      <c r="C234" s="243"/>
      <c r="D234" s="232" t="s">
        <v>136</v>
      </c>
      <c r="E234" s="244" t="s">
        <v>1</v>
      </c>
      <c r="F234" s="245" t="s">
        <v>138</v>
      </c>
      <c r="G234" s="243"/>
      <c r="H234" s="246">
        <v>10.818999999999999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136</v>
      </c>
      <c r="AU234" s="252" t="s">
        <v>83</v>
      </c>
      <c r="AV234" s="14" t="s">
        <v>135</v>
      </c>
      <c r="AW234" s="14" t="s">
        <v>30</v>
      </c>
      <c r="AX234" s="14" t="s">
        <v>81</v>
      </c>
      <c r="AY234" s="252" t="s">
        <v>128</v>
      </c>
    </row>
    <row r="235" s="2" customFormat="1">
      <c r="A235" s="37"/>
      <c r="B235" s="38"/>
      <c r="C235" s="217" t="s">
        <v>302</v>
      </c>
      <c r="D235" s="217" t="s">
        <v>130</v>
      </c>
      <c r="E235" s="218" t="s">
        <v>303</v>
      </c>
      <c r="F235" s="219" t="s">
        <v>304</v>
      </c>
      <c r="G235" s="220" t="s">
        <v>202</v>
      </c>
      <c r="H235" s="221">
        <v>8.4000000000000004</v>
      </c>
      <c r="I235" s="222"/>
      <c r="J235" s="223">
        <f>ROUND(I235*H235,2)</f>
        <v>0</v>
      </c>
      <c r="K235" s="219" t="s">
        <v>134</v>
      </c>
      <c r="L235" s="43"/>
      <c r="M235" s="224" t="s">
        <v>1</v>
      </c>
      <c r="N235" s="225" t="s">
        <v>38</v>
      </c>
      <c r="O235" s="90"/>
      <c r="P235" s="226">
        <f>O235*H235</f>
        <v>0</v>
      </c>
      <c r="Q235" s="226">
        <v>0.02102</v>
      </c>
      <c r="R235" s="226">
        <f>Q235*H235</f>
        <v>0.176568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135</v>
      </c>
      <c r="AT235" s="228" t="s">
        <v>130</v>
      </c>
      <c r="AU235" s="228" t="s">
        <v>83</v>
      </c>
      <c r="AY235" s="16" t="s">
        <v>128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81</v>
      </c>
      <c r="BK235" s="229">
        <f>ROUND(I235*H235,2)</f>
        <v>0</v>
      </c>
      <c r="BL235" s="16" t="s">
        <v>135</v>
      </c>
      <c r="BM235" s="228" t="s">
        <v>305</v>
      </c>
    </row>
    <row r="236" s="13" customFormat="1">
      <c r="A236" s="13"/>
      <c r="B236" s="230"/>
      <c r="C236" s="231"/>
      <c r="D236" s="232" t="s">
        <v>136</v>
      </c>
      <c r="E236" s="233" t="s">
        <v>1</v>
      </c>
      <c r="F236" s="234" t="s">
        <v>306</v>
      </c>
      <c r="G236" s="231"/>
      <c r="H236" s="235">
        <v>8.4000000000000004</v>
      </c>
      <c r="I236" s="236"/>
      <c r="J236" s="231"/>
      <c r="K236" s="231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136</v>
      </c>
      <c r="AU236" s="241" t="s">
        <v>83</v>
      </c>
      <c r="AV236" s="13" t="s">
        <v>83</v>
      </c>
      <c r="AW236" s="13" t="s">
        <v>30</v>
      </c>
      <c r="AX236" s="13" t="s">
        <v>73</v>
      </c>
      <c r="AY236" s="241" t="s">
        <v>128</v>
      </c>
    </row>
    <row r="237" s="14" customFormat="1">
      <c r="A237" s="14"/>
      <c r="B237" s="242"/>
      <c r="C237" s="243"/>
      <c r="D237" s="232" t="s">
        <v>136</v>
      </c>
      <c r="E237" s="244" t="s">
        <v>1</v>
      </c>
      <c r="F237" s="245" t="s">
        <v>138</v>
      </c>
      <c r="G237" s="243"/>
      <c r="H237" s="246">
        <v>8.4000000000000004</v>
      </c>
      <c r="I237" s="247"/>
      <c r="J237" s="243"/>
      <c r="K237" s="243"/>
      <c r="L237" s="248"/>
      <c r="M237" s="249"/>
      <c r="N237" s="250"/>
      <c r="O237" s="250"/>
      <c r="P237" s="250"/>
      <c r="Q237" s="250"/>
      <c r="R237" s="250"/>
      <c r="S237" s="250"/>
      <c r="T237" s="25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2" t="s">
        <v>136</v>
      </c>
      <c r="AU237" s="252" t="s">
        <v>83</v>
      </c>
      <c r="AV237" s="14" t="s">
        <v>135</v>
      </c>
      <c r="AW237" s="14" t="s">
        <v>30</v>
      </c>
      <c r="AX237" s="14" t="s">
        <v>81</v>
      </c>
      <c r="AY237" s="252" t="s">
        <v>128</v>
      </c>
    </row>
    <row r="238" s="2" customFormat="1">
      <c r="A238" s="37"/>
      <c r="B238" s="38"/>
      <c r="C238" s="217" t="s">
        <v>219</v>
      </c>
      <c r="D238" s="217" t="s">
        <v>130</v>
      </c>
      <c r="E238" s="218" t="s">
        <v>307</v>
      </c>
      <c r="F238" s="219" t="s">
        <v>308</v>
      </c>
      <c r="G238" s="220" t="s">
        <v>202</v>
      </c>
      <c r="H238" s="221">
        <v>0.98599999999999999</v>
      </c>
      <c r="I238" s="222"/>
      <c r="J238" s="223">
        <f>ROUND(I238*H238,2)</f>
        <v>0</v>
      </c>
      <c r="K238" s="219" t="s">
        <v>134</v>
      </c>
      <c r="L238" s="43"/>
      <c r="M238" s="224" t="s">
        <v>1</v>
      </c>
      <c r="N238" s="225" t="s">
        <v>38</v>
      </c>
      <c r="O238" s="90"/>
      <c r="P238" s="226">
        <f>O238*H238</f>
        <v>0</v>
      </c>
      <c r="Q238" s="226">
        <v>0.026450000000000001</v>
      </c>
      <c r="R238" s="226">
        <f>Q238*H238</f>
        <v>0.026079700000000001</v>
      </c>
      <c r="S238" s="226">
        <v>0</v>
      </c>
      <c r="T238" s="22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135</v>
      </c>
      <c r="AT238" s="228" t="s">
        <v>130</v>
      </c>
      <c r="AU238" s="228" t="s">
        <v>83</v>
      </c>
      <c r="AY238" s="16" t="s">
        <v>128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81</v>
      </c>
      <c r="BK238" s="229">
        <f>ROUND(I238*H238,2)</f>
        <v>0</v>
      </c>
      <c r="BL238" s="16" t="s">
        <v>135</v>
      </c>
      <c r="BM238" s="228" t="s">
        <v>309</v>
      </c>
    </row>
    <row r="239" s="13" customFormat="1">
      <c r="A239" s="13"/>
      <c r="B239" s="230"/>
      <c r="C239" s="231"/>
      <c r="D239" s="232" t="s">
        <v>136</v>
      </c>
      <c r="E239" s="233" t="s">
        <v>1</v>
      </c>
      <c r="F239" s="234" t="s">
        <v>310</v>
      </c>
      <c r="G239" s="231"/>
      <c r="H239" s="235">
        <v>0.98599999999999999</v>
      </c>
      <c r="I239" s="236"/>
      <c r="J239" s="231"/>
      <c r="K239" s="231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136</v>
      </c>
      <c r="AU239" s="241" t="s">
        <v>83</v>
      </c>
      <c r="AV239" s="13" t="s">
        <v>83</v>
      </c>
      <c r="AW239" s="13" t="s">
        <v>30</v>
      </c>
      <c r="AX239" s="13" t="s">
        <v>73</v>
      </c>
      <c r="AY239" s="241" t="s">
        <v>128</v>
      </c>
    </row>
    <row r="240" s="14" customFormat="1">
      <c r="A240" s="14"/>
      <c r="B240" s="242"/>
      <c r="C240" s="243"/>
      <c r="D240" s="232" t="s">
        <v>136</v>
      </c>
      <c r="E240" s="244" t="s">
        <v>1</v>
      </c>
      <c r="F240" s="245" t="s">
        <v>138</v>
      </c>
      <c r="G240" s="243"/>
      <c r="H240" s="246">
        <v>0.98599999999999999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136</v>
      </c>
      <c r="AU240" s="252" t="s">
        <v>83</v>
      </c>
      <c r="AV240" s="14" t="s">
        <v>135</v>
      </c>
      <c r="AW240" s="14" t="s">
        <v>30</v>
      </c>
      <c r="AX240" s="14" t="s">
        <v>81</v>
      </c>
      <c r="AY240" s="252" t="s">
        <v>128</v>
      </c>
    </row>
    <row r="241" s="2" customFormat="1">
      <c r="A241" s="37"/>
      <c r="B241" s="38"/>
      <c r="C241" s="217" t="s">
        <v>311</v>
      </c>
      <c r="D241" s="217" t="s">
        <v>130</v>
      </c>
      <c r="E241" s="218" t="s">
        <v>312</v>
      </c>
      <c r="F241" s="219" t="s">
        <v>313</v>
      </c>
      <c r="G241" s="220" t="s">
        <v>202</v>
      </c>
      <c r="H241" s="221">
        <v>0.98599999999999999</v>
      </c>
      <c r="I241" s="222"/>
      <c r="J241" s="223">
        <f>ROUND(I241*H241,2)</f>
        <v>0</v>
      </c>
      <c r="K241" s="219" t="s">
        <v>134</v>
      </c>
      <c r="L241" s="43"/>
      <c r="M241" s="224" t="s">
        <v>1</v>
      </c>
      <c r="N241" s="225" t="s">
        <v>38</v>
      </c>
      <c r="O241" s="90"/>
      <c r="P241" s="226">
        <f>O241*H241</f>
        <v>0</v>
      </c>
      <c r="Q241" s="226">
        <v>0.026450000000000001</v>
      </c>
      <c r="R241" s="226">
        <f>Q241*H241</f>
        <v>0.026079700000000001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135</v>
      </c>
      <c r="AT241" s="228" t="s">
        <v>130</v>
      </c>
      <c r="AU241" s="228" t="s">
        <v>83</v>
      </c>
      <c r="AY241" s="16" t="s">
        <v>128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81</v>
      </c>
      <c r="BK241" s="229">
        <f>ROUND(I241*H241,2)</f>
        <v>0</v>
      </c>
      <c r="BL241" s="16" t="s">
        <v>135</v>
      </c>
      <c r="BM241" s="228" t="s">
        <v>314</v>
      </c>
    </row>
    <row r="242" s="2" customFormat="1">
      <c r="A242" s="37"/>
      <c r="B242" s="38"/>
      <c r="C242" s="217" t="s">
        <v>224</v>
      </c>
      <c r="D242" s="217" t="s">
        <v>130</v>
      </c>
      <c r="E242" s="218" t="s">
        <v>315</v>
      </c>
      <c r="F242" s="219" t="s">
        <v>316</v>
      </c>
      <c r="G242" s="220" t="s">
        <v>141</v>
      </c>
      <c r="H242" s="221">
        <v>29.239999999999998</v>
      </c>
      <c r="I242" s="222"/>
      <c r="J242" s="223">
        <f>ROUND(I242*H242,2)</f>
        <v>0</v>
      </c>
      <c r="K242" s="219" t="s">
        <v>134</v>
      </c>
      <c r="L242" s="43"/>
      <c r="M242" s="224" t="s">
        <v>1</v>
      </c>
      <c r="N242" s="225" t="s">
        <v>38</v>
      </c>
      <c r="O242" s="90"/>
      <c r="P242" s="226">
        <f>O242*H242</f>
        <v>0</v>
      </c>
      <c r="Q242" s="226">
        <v>2.4500000000000002</v>
      </c>
      <c r="R242" s="226">
        <f>Q242*H242</f>
        <v>71.638000000000005</v>
      </c>
      <c r="S242" s="226">
        <v>0</v>
      </c>
      <c r="T242" s="22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8" t="s">
        <v>135</v>
      </c>
      <c r="AT242" s="228" t="s">
        <v>130</v>
      </c>
      <c r="AU242" s="228" t="s">
        <v>83</v>
      </c>
      <c r="AY242" s="16" t="s">
        <v>128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6" t="s">
        <v>81</v>
      </c>
      <c r="BK242" s="229">
        <f>ROUND(I242*H242,2)</f>
        <v>0</v>
      </c>
      <c r="BL242" s="16" t="s">
        <v>135</v>
      </c>
      <c r="BM242" s="228" t="s">
        <v>317</v>
      </c>
    </row>
    <row r="243" s="12" customFormat="1" ht="22.8" customHeight="1">
      <c r="A243" s="12"/>
      <c r="B243" s="201"/>
      <c r="C243" s="202"/>
      <c r="D243" s="203" t="s">
        <v>72</v>
      </c>
      <c r="E243" s="215" t="s">
        <v>153</v>
      </c>
      <c r="F243" s="215" t="s">
        <v>318</v>
      </c>
      <c r="G243" s="202"/>
      <c r="H243" s="202"/>
      <c r="I243" s="205"/>
      <c r="J243" s="216">
        <f>BK243</f>
        <v>0</v>
      </c>
      <c r="K243" s="202"/>
      <c r="L243" s="207"/>
      <c r="M243" s="208"/>
      <c r="N243" s="209"/>
      <c r="O243" s="209"/>
      <c r="P243" s="210">
        <f>SUM(P244:P247)</f>
        <v>0</v>
      </c>
      <c r="Q243" s="209"/>
      <c r="R243" s="210">
        <f>SUM(R244:R247)</f>
        <v>0</v>
      </c>
      <c r="S243" s="209"/>
      <c r="T243" s="211">
        <f>SUM(T244:T247)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2" t="s">
        <v>81</v>
      </c>
      <c r="AT243" s="213" t="s">
        <v>72</v>
      </c>
      <c r="AU243" s="213" t="s">
        <v>81</v>
      </c>
      <c r="AY243" s="212" t="s">
        <v>128</v>
      </c>
      <c r="BK243" s="214">
        <f>SUM(BK244:BK247)</f>
        <v>0</v>
      </c>
    </row>
    <row r="244" s="2" customFormat="1">
      <c r="A244" s="37"/>
      <c r="B244" s="38"/>
      <c r="C244" s="217" t="s">
        <v>319</v>
      </c>
      <c r="D244" s="217" t="s">
        <v>130</v>
      </c>
      <c r="E244" s="218" t="s">
        <v>320</v>
      </c>
      <c r="F244" s="219" t="s">
        <v>321</v>
      </c>
      <c r="G244" s="220" t="s">
        <v>133</v>
      </c>
      <c r="H244" s="221">
        <v>16.780000000000001</v>
      </c>
      <c r="I244" s="222"/>
      <c r="J244" s="223">
        <f>ROUND(I244*H244,2)</f>
        <v>0</v>
      </c>
      <c r="K244" s="219" t="s">
        <v>1</v>
      </c>
      <c r="L244" s="43"/>
      <c r="M244" s="224" t="s">
        <v>1</v>
      </c>
      <c r="N244" s="225" t="s">
        <v>38</v>
      </c>
      <c r="O244" s="90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135</v>
      </c>
      <c r="AT244" s="228" t="s">
        <v>130</v>
      </c>
      <c r="AU244" s="228" t="s">
        <v>83</v>
      </c>
      <c r="AY244" s="16" t="s">
        <v>128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81</v>
      </c>
      <c r="BK244" s="229">
        <f>ROUND(I244*H244,2)</f>
        <v>0</v>
      </c>
      <c r="BL244" s="16" t="s">
        <v>135</v>
      </c>
      <c r="BM244" s="228" t="s">
        <v>322</v>
      </c>
    </row>
    <row r="245" s="2" customFormat="1" ht="16.5" customHeight="1">
      <c r="A245" s="37"/>
      <c r="B245" s="38"/>
      <c r="C245" s="253" t="s">
        <v>232</v>
      </c>
      <c r="D245" s="253" t="s">
        <v>216</v>
      </c>
      <c r="E245" s="254" t="s">
        <v>323</v>
      </c>
      <c r="F245" s="255" t="s">
        <v>324</v>
      </c>
      <c r="G245" s="256" t="s">
        <v>177</v>
      </c>
      <c r="H245" s="257">
        <v>56</v>
      </c>
      <c r="I245" s="258"/>
      <c r="J245" s="259">
        <f>ROUND(I245*H245,2)</f>
        <v>0</v>
      </c>
      <c r="K245" s="255" t="s">
        <v>1</v>
      </c>
      <c r="L245" s="260"/>
      <c r="M245" s="261" t="s">
        <v>1</v>
      </c>
      <c r="N245" s="262" t="s">
        <v>38</v>
      </c>
      <c r="O245" s="90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151</v>
      </c>
      <c r="AT245" s="228" t="s">
        <v>216</v>
      </c>
      <c r="AU245" s="228" t="s">
        <v>83</v>
      </c>
      <c r="AY245" s="16" t="s">
        <v>128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81</v>
      </c>
      <c r="BK245" s="229">
        <f>ROUND(I245*H245,2)</f>
        <v>0</v>
      </c>
      <c r="BL245" s="16" t="s">
        <v>135</v>
      </c>
      <c r="BM245" s="228" t="s">
        <v>325</v>
      </c>
    </row>
    <row r="246" s="13" customFormat="1">
      <c r="A246" s="13"/>
      <c r="B246" s="230"/>
      <c r="C246" s="231"/>
      <c r="D246" s="232" t="s">
        <v>136</v>
      </c>
      <c r="E246" s="233" t="s">
        <v>1</v>
      </c>
      <c r="F246" s="234" t="s">
        <v>326</v>
      </c>
      <c r="G246" s="231"/>
      <c r="H246" s="235">
        <v>56</v>
      </c>
      <c r="I246" s="236"/>
      <c r="J246" s="231"/>
      <c r="K246" s="231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136</v>
      </c>
      <c r="AU246" s="241" t="s">
        <v>83</v>
      </c>
      <c r="AV246" s="13" t="s">
        <v>83</v>
      </c>
      <c r="AW246" s="13" t="s">
        <v>30</v>
      </c>
      <c r="AX246" s="13" t="s">
        <v>73</v>
      </c>
      <c r="AY246" s="241" t="s">
        <v>128</v>
      </c>
    </row>
    <row r="247" s="14" customFormat="1">
      <c r="A247" s="14"/>
      <c r="B247" s="242"/>
      <c r="C247" s="243"/>
      <c r="D247" s="232" t="s">
        <v>136</v>
      </c>
      <c r="E247" s="244" t="s">
        <v>1</v>
      </c>
      <c r="F247" s="245" t="s">
        <v>138</v>
      </c>
      <c r="G247" s="243"/>
      <c r="H247" s="246">
        <v>56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136</v>
      </c>
      <c r="AU247" s="252" t="s">
        <v>83</v>
      </c>
      <c r="AV247" s="14" t="s">
        <v>135</v>
      </c>
      <c r="AW247" s="14" t="s">
        <v>30</v>
      </c>
      <c r="AX247" s="14" t="s">
        <v>81</v>
      </c>
      <c r="AY247" s="252" t="s">
        <v>128</v>
      </c>
    </row>
    <row r="248" s="12" customFormat="1" ht="22.8" customHeight="1">
      <c r="A248" s="12"/>
      <c r="B248" s="201"/>
      <c r="C248" s="202"/>
      <c r="D248" s="203" t="s">
        <v>72</v>
      </c>
      <c r="E248" s="215" t="s">
        <v>147</v>
      </c>
      <c r="F248" s="215" t="s">
        <v>327</v>
      </c>
      <c r="G248" s="202"/>
      <c r="H248" s="202"/>
      <c r="I248" s="205"/>
      <c r="J248" s="216">
        <f>BK248</f>
        <v>0</v>
      </c>
      <c r="K248" s="202"/>
      <c r="L248" s="207"/>
      <c r="M248" s="208"/>
      <c r="N248" s="209"/>
      <c r="O248" s="209"/>
      <c r="P248" s="210">
        <f>SUM(P249:P257)</f>
        <v>0</v>
      </c>
      <c r="Q248" s="209"/>
      <c r="R248" s="210">
        <f>SUM(R249:R257)</f>
        <v>3.3691516400000001</v>
      </c>
      <c r="S248" s="209"/>
      <c r="T248" s="211">
        <f>SUM(T249:T257)</f>
        <v>3.6899999999999999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2" t="s">
        <v>81</v>
      </c>
      <c r="AT248" s="213" t="s">
        <v>72</v>
      </c>
      <c r="AU248" s="213" t="s">
        <v>81</v>
      </c>
      <c r="AY248" s="212" t="s">
        <v>128</v>
      </c>
      <c r="BK248" s="214">
        <f>SUM(BK249:BK257)</f>
        <v>0</v>
      </c>
    </row>
    <row r="249" s="2" customFormat="1" ht="33" customHeight="1">
      <c r="A249" s="37"/>
      <c r="B249" s="38"/>
      <c r="C249" s="217" t="s">
        <v>328</v>
      </c>
      <c r="D249" s="217" t="s">
        <v>130</v>
      </c>
      <c r="E249" s="218" t="s">
        <v>329</v>
      </c>
      <c r="F249" s="219" t="s">
        <v>330</v>
      </c>
      <c r="G249" s="220" t="s">
        <v>133</v>
      </c>
      <c r="H249" s="221">
        <v>12</v>
      </c>
      <c r="I249" s="222"/>
      <c r="J249" s="223">
        <f>ROUND(I249*H249,2)</f>
        <v>0</v>
      </c>
      <c r="K249" s="219" t="s">
        <v>1</v>
      </c>
      <c r="L249" s="43"/>
      <c r="M249" s="224" t="s">
        <v>1</v>
      </c>
      <c r="N249" s="225" t="s">
        <v>38</v>
      </c>
      <c r="O249" s="90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135</v>
      </c>
      <c r="AT249" s="228" t="s">
        <v>130</v>
      </c>
      <c r="AU249" s="228" t="s">
        <v>83</v>
      </c>
      <c r="AY249" s="16" t="s">
        <v>128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81</v>
      </c>
      <c r="BK249" s="229">
        <f>ROUND(I249*H249,2)</f>
        <v>0</v>
      </c>
      <c r="BL249" s="16" t="s">
        <v>135</v>
      </c>
      <c r="BM249" s="228" t="s">
        <v>331</v>
      </c>
    </row>
    <row r="250" s="13" customFormat="1">
      <c r="A250" s="13"/>
      <c r="B250" s="230"/>
      <c r="C250" s="231"/>
      <c r="D250" s="232" t="s">
        <v>136</v>
      </c>
      <c r="E250" s="233" t="s">
        <v>1</v>
      </c>
      <c r="F250" s="234" t="s">
        <v>332</v>
      </c>
      <c r="G250" s="231"/>
      <c r="H250" s="235">
        <v>12</v>
      </c>
      <c r="I250" s="236"/>
      <c r="J250" s="231"/>
      <c r="K250" s="231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136</v>
      </c>
      <c r="AU250" s="241" t="s">
        <v>83</v>
      </c>
      <c r="AV250" s="13" t="s">
        <v>83</v>
      </c>
      <c r="AW250" s="13" t="s">
        <v>30</v>
      </c>
      <c r="AX250" s="13" t="s">
        <v>73</v>
      </c>
      <c r="AY250" s="241" t="s">
        <v>128</v>
      </c>
    </row>
    <row r="251" s="14" customFormat="1">
      <c r="A251" s="14"/>
      <c r="B251" s="242"/>
      <c r="C251" s="243"/>
      <c r="D251" s="232" t="s">
        <v>136</v>
      </c>
      <c r="E251" s="244" t="s">
        <v>1</v>
      </c>
      <c r="F251" s="245" t="s">
        <v>138</v>
      </c>
      <c r="G251" s="243"/>
      <c r="H251" s="246">
        <v>12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2" t="s">
        <v>136</v>
      </c>
      <c r="AU251" s="252" t="s">
        <v>83</v>
      </c>
      <c r="AV251" s="14" t="s">
        <v>135</v>
      </c>
      <c r="AW251" s="14" t="s">
        <v>30</v>
      </c>
      <c r="AX251" s="14" t="s">
        <v>81</v>
      </c>
      <c r="AY251" s="252" t="s">
        <v>128</v>
      </c>
    </row>
    <row r="252" s="2" customFormat="1" ht="33" customHeight="1">
      <c r="A252" s="37"/>
      <c r="B252" s="38"/>
      <c r="C252" s="217" t="s">
        <v>236</v>
      </c>
      <c r="D252" s="217" t="s">
        <v>130</v>
      </c>
      <c r="E252" s="218" t="s">
        <v>333</v>
      </c>
      <c r="F252" s="219" t="s">
        <v>334</v>
      </c>
      <c r="G252" s="220" t="s">
        <v>202</v>
      </c>
      <c r="H252" s="221">
        <v>49.200000000000003</v>
      </c>
      <c r="I252" s="222"/>
      <c r="J252" s="223">
        <f>ROUND(I252*H252,2)</f>
        <v>0</v>
      </c>
      <c r="K252" s="219" t="s">
        <v>134</v>
      </c>
      <c r="L252" s="43"/>
      <c r="M252" s="224" t="s">
        <v>1</v>
      </c>
      <c r="N252" s="225" t="s">
        <v>38</v>
      </c>
      <c r="O252" s="90"/>
      <c r="P252" s="226">
        <f>O252*H252</f>
        <v>0</v>
      </c>
      <c r="Q252" s="226">
        <v>0.066961699999999999</v>
      </c>
      <c r="R252" s="226">
        <f>Q252*H252</f>
        <v>3.2945156400000002</v>
      </c>
      <c r="S252" s="226">
        <v>0.074999999999999997</v>
      </c>
      <c r="T252" s="227">
        <f>S252*H252</f>
        <v>3.6899999999999999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135</v>
      </c>
      <c r="AT252" s="228" t="s">
        <v>130</v>
      </c>
      <c r="AU252" s="228" t="s">
        <v>83</v>
      </c>
      <c r="AY252" s="16" t="s">
        <v>128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81</v>
      </c>
      <c r="BK252" s="229">
        <f>ROUND(I252*H252,2)</f>
        <v>0</v>
      </c>
      <c r="BL252" s="16" t="s">
        <v>135</v>
      </c>
      <c r="BM252" s="228" t="s">
        <v>335</v>
      </c>
    </row>
    <row r="253" s="13" customFormat="1">
      <c r="A253" s="13"/>
      <c r="B253" s="230"/>
      <c r="C253" s="231"/>
      <c r="D253" s="232" t="s">
        <v>136</v>
      </c>
      <c r="E253" s="233" t="s">
        <v>1</v>
      </c>
      <c r="F253" s="234" t="s">
        <v>336</v>
      </c>
      <c r="G253" s="231"/>
      <c r="H253" s="235">
        <v>49.200000000000003</v>
      </c>
      <c r="I253" s="236"/>
      <c r="J253" s="231"/>
      <c r="K253" s="231"/>
      <c r="L253" s="237"/>
      <c r="M253" s="238"/>
      <c r="N253" s="239"/>
      <c r="O253" s="239"/>
      <c r="P253" s="239"/>
      <c r="Q253" s="239"/>
      <c r="R253" s="239"/>
      <c r="S253" s="239"/>
      <c r="T253" s="24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1" t="s">
        <v>136</v>
      </c>
      <c r="AU253" s="241" t="s">
        <v>83</v>
      </c>
      <c r="AV253" s="13" t="s">
        <v>83</v>
      </c>
      <c r="AW253" s="13" t="s">
        <v>30</v>
      </c>
      <c r="AX253" s="13" t="s">
        <v>73</v>
      </c>
      <c r="AY253" s="241" t="s">
        <v>128</v>
      </c>
    </row>
    <row r="254" s="14" customFormat="1">
      <c r="A254" s="14"/>
      <c r="B254" s="242"/>
      <c r="C254" s="243"/>
      <c r="D254" s="232" t="s">
        <v>136</v>
      </c>
      <c r="E254" s="244" t="s">
        <v>1</v>
      </c>
      <c r="F254" s="245" t="s">
        <v>138</v>
      </c>
      <c r="G254" s="243"/>
      <c r="H254" s="246">
        <v>49.200000000000003</v>
      </c>
      <c r="I254" s="247"/>
      <c r="J254" s="243"/>
      <c r="K254" s="243"/>
      <c r="L254" s="248"/>
      <c r="M254" s="249"/>
      <c r="N254" s="250"/>
      <c r="O254" s="250"/>
      <c r="P254" s="250"/>
      <c r="Q254" s="250"/>
      <c r="R254" s="250"/>
      <c r="S254" s="250"/>
      <c r="T254" s="25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2" t="s">
        <v>136</v>
      </c>
      <c r="AU254" s="252" t="s">
        <v>83</v>
      </c>
      <c r="AV254" s="14" t="s">
        <v>135</v>
      </c>
      <c r="AW254" s="14" t="s">
        <v>30</v>
      </c>
      <c r="AX254" s="14" t="s">
        <v>81</v>
      </c>
      <c r="AY254" s="252" t="s">
        <v>128</v>
      </c>
    </row>
    <row r="255" s="2" customFormat="1" ht="16.5" customHeight="1">
      <c r="A255" s="37"/>
      <c r="B255" s="38"/>
      <c r="C255" s="253" t="s">
        <v>337</v>
      </c>
      <c r="D255" s="253" t="s">
        <v>216</v>
      </c>
      <c r="E255" s="254" t="s">
        <v>338</v>
      </c>
      <c r="F255" s="255" t="s">
        <v>339</v>
      </c>
      <c r="G255" s="256" t="s">
        <v>340</v>
      </c>
      <c r="H255" s="257">
        <v>74.635999999999996</v>
      </c>
      <c r="I255" s="258"/>
      <c r="J255" s="259">
        <f>ROUND(I255*H255,2)</f>
        <v>0</v>
      </c>
      <c r="K255" s="255" t="s">
        <v>134</v>
      </c>
      <c r="L255" s="260"/>
      <c r="M255" s="261" t="s">
        <v>1</v>
      </c>
      <c r="N255" s="262" t="s">
        <v>38</v>
      </c>
      <c r="O255" s="90"/>
      <c r="P255" s="226">
        <f>O255*H255</f>
        <v>0</v>
      </c>
      <c r="Q255" s="226">
        <v>0.001</v>
      </c>
      <c r="R255" s="226">
        <f>Q255*H255</f>
        <v>0.074635999999999994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151</v>
      </c>
      <c r="AT255" s="228" t="s">
        <v>216</v>
      </c>
      <c r="AU255" s="228" t="s">
        <v>83</v>
      </c>
      <c r="AY255" s="16" t="s">
        <v>128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81</v>
      </c>
      <c r="BK255" s="229">
        <f>ROUND(I255*H255,2)</f>
        <v>0</v>
      </c>
      <c r="BL255" s="16" t="s">
        <v>135</v>
      </c>
      <c r="BM255" s="228" t="s">
        <v>341</v>
      </c>
    </row>
    <row r="256" s="13" customFormat="1">
      <c r="A256" s="13"/>
      <c r="B256" s="230"/>
      <c r="C256" s="231"/>
      <c r="D256" s="232" t="s">
        <v>136</v>
      </c>
      <c r="E256" s="233" t="s">
        <v>1</v>
      </c>
      <c r="F256" s="234" t="s">
        <v>342</v>
      </c>
      <c r="G256" s="231"/>
      <c r="H256" s="235">
        <v>74.635999999999996</v>
      </c>
      <c r="I256" s="236"/>
      <c r="J256" s="231"/>
      <c r="K256" s="231"/>
      <c r="L256" s="237"/>
      <c r="M256" s="238"/>
      <c r="N256" s="239"/>
      <c r="O256" s="239"/>
      <c r="P256" s="239"/>
      <c r="Q256" s="239"/>
      <c r="R256" s="239"/>
      <c r="S256" s="239"/>
      <c r="T256" s="24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1" t="s">
        <v>136</v>
      </c>
      <c r="AU256" s="241" t="s">
        <v>83</v>
      </c>
      <c r="AV256" s="13" t="s">
        <v>83</v>
      </c>
      <c r="AW256" s="13" t="s">
        <v>30</v>
      </c>
      <c r="AX256" s="13" t="s">
        <v>73</v>
      </c>
      <c r="AY256" s="241" t="s">
        <v>128</v>
      </c>
    </row>
    <row r="257" s="14" customFormat="1">
      <c r="A257" s="14"/>
      <c r="B257" s="242"/>
      <c r="C257" s="243"/>
      <c r="D257" s="232" t="s">
        <v>136</v>
      </c>
      <c r="E257" s="244" t="s">
        <v>1</v>
      </c>
      <c r="F257" s="245" t="s">
        <v>138</v>
      </c>
      <c r="G257" s="243"/>
      <c r="H257" s="246">
        <v>74.635999999999996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2" t="s">
        <v>136</v>
      </c>
      <c r="AU257" s="252" t="s">
        <v>83</v>
      </c>
      <c r="AV257" s="14" t="s">
        <v>135</v>
      </c>
      <c r="AW257" s="14" t="s">
        <v>30</v>
      </c>
      <c r="AX257" s="14" t="s">
        <v>81</v>
      </c>
      <c r="AY257" s="252" t="s">
        <v>128</v>
      </c>
    </row>
    <row r="258" s="12" customFormat="1" ht="22.8" customHeight="1">
      <c r="A258" s="12"/>
      <c r="B258" s="201"/>
      <c r="C258" s="202"/>
      <c r="D258" s="203" t="s">
        <v>72</v>
      </c>
      <c r="E258" s="215" t="s">
        <v>174</v>
      </c>
      <c r="F258" s="215" t="s">
        <v>343</v>
      </c>
      <c r="G258" s="202"/>
      <c r="H258" s="202"/>
      <c r="I258" s="205"/>
      <c r="J258" s="216">
        <f>BK258</f>
        <v>0</v>
      </c>
      <c r="K258" s="202"/>
      <c r="L258" s="207"/>
      <c r="M258" s="208"/>
      <c r="N258" s="209"/>
      <c r="O258" s="209"/>
      <c r="P258" s="210">
        <f>SUM(P259:P301)</f>
        <v>0</v>
      </c>
      <c r="Q258" s="209"/>
      <c r="R258" s="210">
        <f>SUM(R259:R301)</f>
        <v>10.347407578772</v>
      </c>
      <c r="S258" s="209"/>
      <c r="T258" s="211">
        <f>SUM(T259:T301)</f>
        <v>119.55949000000003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2" t="s">
        <v>81</v>
      </c>
      <c r="AT258" s="213" t="s">
        <v>72</v>
      </c>
      <c r="AU258" s="213" t="s">
        <v>81</v>
      </c>
      <c r="AY258" s="212" t="s">
        <v>128</v>
      </c>
      <c r="BK258" s="214">
        <f>SUM(BK259:BK301)</f>
        <v>0</v>
      </c>
    </row>
    <row r="259" s="2" customFormat="1" ht="16.5" customHeight="1">
      <c r="A259" s="37"/>
      <c r="B259" s="38"/>
      <c r="C259" s="217" t="s">
        <v>241</v>
      </c>
      <c r="D259" s="217" t="s">
        <v>130</v>
      </c>
      <c r="E259" s="218" t="s">
        <v>344</v>
      </c>
      <c r="F259" s="219" t="s">
        <v>345</v>
      </c>
      <c r="G259" s="220" t="s">
        <v>133</v>
      </c>
      <c r="H259" s="221">
        <v>49.560000000000002</v>
      </c>
      <c r="I259" s="222"/>
      <c r="J259" s="223">
        <f>ROUND(I259*H259,2)</f>
        <v>0</v>
      </c>
      <c r="K259" s="219" t="s">
        <v>134</v>
      </c>
      <c r="L259" s="43"/>
      <c r="M259" s="224" t="s">
        <v>1</v>
      </c>
      <c r="N259" s="225" t="s">
        <v>38</v>
      </c>
      <c r="O259" s="90"/>
      <c r="P259" s="226">
        <f>O259*H259</f>
        <v>0</v>
      </c>
      <c r="Q259" s="226">
        <v>0.00117</v>
      </c>
      <c r="R259" s="226">
        <f>Q259*H259</f>
        <v>0.057985200000000008</v>
      </c>
      <c r="S259" s="226">
        <v>0</v>
      </c>
      <c r="T259" s="22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8" t="s">
        <v>135</v>
      </c>
      <c r="AT259" s="228" t="s">
        <v>130</v>
      </c>
      <c r="AU259" s="228" t="s">
        <v>83</v>
      </c>
      <c r="AY259" s="16" t="s">
        <v>128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6" t="s">
        <v>81</v>
      </c>
      <c r="BK259" s="229">
        <f>ROUND(I259*H259,2)</f>
        <v>0</v>
      </c>
      <c r="BL259" s="16" t="s">
        <v>135</v>
      </c>
      <c r="BM259" s="228" t="s">
        <v>346</v>
      </c>
    </row>
    <row r="260" s="13" customFormat="1">
      <c r="A260" s="13"/>
      <c r="B260" s="230"/>
      <c r="C260" s="231"/>
      <c r="D260" s="232" t="s">
        <v>136</v>
      </c>
      <c r="E260" s="233" t="s">
        <v>1</v>
      </c>
      <c r="F260" s="234" t="s">
        <v>347</v>
      </c>
      <c r="G260" s="231"/>
      <c r="H260" s="235">
        <v>49.560000000000002</v>
      </c>
      <c r="I260" s="236"/>
      <c r="J260" s="231"/>
      <c r="K260" s="231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136</v>
      </c>
      <c r="AU260" s="241" t="s">
        <v>83</v>
      </c>
      <c r="AV260" s="13" t="s">
        <v>83</v>
      </c>
      <c r="AW260" s="13" t="s">
        <v>30</v>
      </c>
      <c r="AX260" s="13" t="s">
        <v>73</v>
      </c>
      <c r="AY260" s="241" t="s">
        <v>128</v>
      </c>
    </row>
    <row r="261" s="14" customFormat="1">
      <c r="A261" s="14"/>
      <c r="B261" s="242"/>
      <c r="C261" s="243"/>
      <c r="D261" s="232" t="s">
        <v>136</v>
      </c>
      <c r="E261" s="244" t="s">
        <v>1</v>
      </c>
      <c r="F261" s="245" t="s">
        <v>138</v>
      </c>
      <c r="G261" s="243"/>
      <c r="H261" s="246">
        <v>49.560000000000002</v>
      </c>
      <c r="I261" s="247"/>
      <c r="J261" s="243"/>
      <c r="K261" s="243"/>
      <c r="L261" s="248"/>
      <c r="M261" s="249"/>
      <c r="N261" s="250"/>
      <c r="O261" s="250"/>
      <c r="P261" s="250"/>
      <c r="Q261" s="250"/>
      <c r="R261" s="250"/>
      <c r="S261" s="250"/>
      <c r="T261" s="25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2" t="s">
        <v>136</v>
      </c>
      <c r="AU261" s="252" t="s">
        <v>83</v>
      </c>
      <c r="AV261" s="14" t="s">
        <v>135</v>
      </c>
      <c r="AW261" s="14" t="s">
        <v>30</v>
      </c>
      <c r="AX261" s="14" t="s">
        <v>81</v>
      </c>
      <c r="AY261" s="252" t="s">
        <v>128</v>
      </c>
    </row>
    <row r="262" s="2" customFormat="1" ht="16.5" customHeight="1">
      <c r="A262" s="37"/>
      <c r="B262" s="38"/>
      <c r="C262" s="217" t="s">
        <v>348</v>
      </c>
      <c r="D262" s="217" t="s">
        <v>130</v>
      </c>
      <c r="E262" s="218" t="s">
        <v>349</v>
      </c>
      <c r="F262" s="219" t="s">
        <v>350</v>
      </c>
      <c r="G262" s="220" t="s">
        <v>133</v>
      </c>
      <c r="H262" s="221">
        <v>49.560000000000002</v>
      </c>
      <c r="I262" s="222"/>
      <c r="J262" s="223">
        <f>ROUND(I262*H262,2)</f>
        <v>0</v>
      </c>
      <c r="K262" s="219" t="s">
        <v>134</v>
      </c>
      <c r="L262" s="43"/>
      <c r="M262" s="224" t="s">
        <v>1</v>
      </c>
      <c r="N262" s="225" t="s">
        <v>38</v>
      </c>
      <c r="O262" s="90"/>
      <c r="P262" s="226">
        <f>O262*H262</f>
        <v>0</v>
      </c>
      <c r="Q262" s="226">
        <v>0.00058049999999999996</v>
      </c>
      <c r="R262" s="226">
        <f>Q262*H262</f>
        <v>0.028769579999999999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135</v>
      </c>
      <c r="AT262" s="228" t="s">
        <v>130</v>
      </c>
      <c r="AU262" s="228" t="s">
        <v>83</v>
      </c>
      <c r="AY262" s="16" t="s">
        <v>128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81</v>
      </c>
      <c r="BK262" s="229">
        <f>ROUND(I262*H262,2)</f>
        <v>0</v>
      </c>
      <c r="BL262" s="16" t="s">
        <v>135</v>
      </c>
      <c r="BM262" s="228" t="s">
        <v>351</v>
      </c>
    </row>
    <row r="263" s="2" customFormat="1" ht="16.5" customHeight="1">
      <c r="A263" s="37"/>
      <c r="B263" s="38"/>
      <c r="C263" s="253" t="s">
        <v>244</v>
      </c>
      <c r="D263" s="253" t="s">
        <v>216</v>
      </c>
      <c r="E263" s="254" t="s">
        <v>352</v>
      </c>
      <c r="F263" s="255" t="s">
        <v>353</v>
      </c>
      <c r="G263" s="256" t="s">
        <v>166</v>
      </c>
      <c r="H263" s="257">
        <v>1.272</v>
      </c>
      <c r="I263" s="258"/>
      <c r="J263" s="259">
        <f>ROUND(I263*H263,2)</f>
        <v>0</v>
      </c>
      <c r="K263" s="255" t="s">
        <v>1</v>
      </c>
      <c r="L263" s="260"/>
      <c r="M263" s="261" t="s">
        <v>1</v>
      </c>
      <c r="N263" s="262" t="s">
        <v>38</v>
      </c>
      <c r="O263" s="90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151</v>
      </c>
      <c r="AT263" s="228" t="s">
        <v>216</v>
      </c>
      <c r="AU263" s="228" t="s">
        <v>83</v>
      </c>
      <c r="AY263" s="16" t="s">
        <v>128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81</v>
      </c>
      <c r="BK263" s="229">
        <f>ROUND(I263*H263,2)</f>
        <v>0</v>
      </c>
      <c r="BL263" s="16" t="s">
        <v>135</v>
      </c>
      <c r="BM263" s="228" t="s">
        <v>354</v>
      </c>
    </row>
    <row r="264" s="13" customFormat="1">
      <c r="A264" s="13"/>
      <c r="B264" s="230"/>
      <c r="C264" s="231"/>
      <c r="D264" s="232" t="s">
        <v>136</v>
      </c>
      <c r="E264" s="233" t="s">
        <v>1</v>
      </c>
      <c r="F264" s="234" t="s">
        <v>355</v>
      </c>
      <c r="G264" s="231"/>
      <c r="H264" s="235">
        <v>1.272</v>
      </c>
      <c r="I264" s="236"/>
      <c r="J264" s="231"/>
      <c r="K264" s="231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136</v>
      </c>
      <c r="AU264" s="241" t="s">
        <v>83</v>
      </c>
      <c r="AV264" s="13" t="s">
        <v>83</v>
      </c>
      <c r="AW264" s="13" t="s">
        <v>30</v>
      </c>
      <c r="AX264" s="13" t="s">
        <v>73</v>
      </c>
      <c r="AY264" s="241" t="s">
        <v>128</v>
      </c>
    </row>
    <row r="265" s="14" customFormat="1">
      <c r="A265" s="14"/>
      <c r="B265" s="242"/>
      <c r="C265" s="243"/>
      <c r="D265" s="232" t="s">
        <v>136</v>
      </c>
      <c r="E265" s="244" t="s">
        <v>1</v>
      </c>
      <c r="F265" s="245" t="s">
        <v>138</v>
      </c>
      <c r="G265" s="243"/>
      <c r="H265" s="246">
        <v>1.272</v>
      </c>
      <c r="I265" s="247"/>
      <c r="J265" s="243"/>
      <c r="K265" s="243"/>
      <c r="L265" s="248"/>
      <c r="M265" s="249"/>
      <c r="N265" s="250"/>
      <c r="O265" s="250"/>
      <c r="P265" s="250"/>
      <c r="Q265" s="250"/>
      <c r="R265" s="250"/>
      <c r="S265" s="250"/>
      <c r="T265" s="25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2" t="s">
        <v>136</v>
      </c>
      <c r="AU265" s="252" t="s">
        <v>83</v>
      </c>
      <c r="AV265" s="14" t="s">
        <v>135</v>
      </c>
      <c r="AW265" s="14" t="s">
        <v>30</v>
      </c>
      <c r="AX265" s="14" t="s">
        <v>81</v>
      </c>
      <c r="AY265" s="252" t="s">
        <v>128</v>
      </c>
    </row>
    <row r="266" s="2" customFormat="1" ht="21.75" customHeight="1">
      <c r="A266" s="37"/>
      <c r="B266" s="38"/>
      <c r="C266" s="217" t="s">
        <v>356</v>
      </c>
      <c r="D266" s="217" t="s">
        <v>130</v>
      </c>
      <c r="E266" s="218" t="s">
        <v>357</v>
      </c>
      <c r="F266" s="219" t="s">
        <v>358</v>
      </c>
      <c r="G266" s="220" t="s">
        <v>133</v>
      </c>
      <c r="H266" s="221">
        <v>11</v>
      </c>
      <c r="I266" s="222"/>
      <c r="J266" s="223">
        <f>ROUND(I266*H266,2)</f>
        <v>0</v>
      </c>
      <c r="K266" s="219" t="s">
        <v>134</v>
      </c>
      <c r="L266" s="43"/>
      <c r="M266" s="224" t="s">
        <v>1</v>
      </c>
      <c r="N266" s="225" t="s">
        <v>38</v>
      </c>
      <c r="O266" s="90"/>
      <c r="P266" s="226">
        <f>O266*H266</f>
        <v>0</v>
      </c>
      <c r="Q266" s="226">
        <v>0.313304372</v>
      </c>
      <c r="R266" s="226">
        <f>Q266*H266</f>
        <v>3.446348092</v>
      </c>
      <c r="S266" s="226">
        <v>0</v>
      </c>
      <c r="T266" s="22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8" t="s">
        <v>135</v>
      </c>
      <c r="AT266" s="228" t="s">
        <v>130</v>
      </c>
      <c r="AU266" s="228" t="s">
        <v>83</v>
      </c>
      <c r="AY266" s="16" t="s">
        <v>128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6" t="s">
        <v>81</v>
      </c>
      <c r="BK266" s="229">
        <f>ROUND(I266*H266,2)</f>
        <v>0</v>
      </c>
      <c r="BL266" s="16" t="s">
        <v>135</v>
      </c>
      <c r="BM266" s="228" t="s">
        <v>359</v>
      </c>
    </row>
    <row r="267" s="2" customFormat="1">
      <c r="A267" s="37"/>
      <c r="B267" s="38"/>
      <c r="C267" s="217" t="s">
        <v>250</v>
      </c>
      <c r="D267" s="217" t="s">
        <v>130</v>
      </c>
      <c r="E267" s="218" t="s">
        <v>360</v>
      </c>
      <c r="F267" s="219" t="s">
        <v>361</v>
      </c>
      <c r="G267" s="220" t="s">
        <v>202</v>
      </c>
      <c r="H267" s="221">
        <v>2.9119999999999999</v>
      </c>
      <c r="I267" s="222"/>
      <c r="J267" s="223">
        <f>ROUND(I267*H267,2)</f>
        <v>0</v>
      </c>
      <c r="K267" s="219" t="s">
        <v>134</v>
      </c>
      <c r="L267" s="43"/>
      <c r="M267" s="224" t="s">
        <v>1</v>
      </c>
      <c r="N267" s="225" t="s">
        <v>38</v>
      </c>
      <c r="O267" s="90"/>
      <c r="P267" s="226">
        <f>O267*H267</f>
        <v>0</v>
      </c>
      <c r="Q267" s="226">
        <v>0.00094499999999999998</v>
      </c>
      <c r="R267" s="226">
        <f>Q267*H267</f>
        <v>0.0027518399999999998</v>
      </c>
      <c r="S267" s="226">
        <v>0</v>
      </c>
      <c r="T267" s="22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28" t="s">
        <v>135</v>
      </c>
      <c r="AT267" s="228" t="s">
        <v>130</v>
      </c>
      <c r="AU267" s="228" t="s">
        <v>83</v>
      </c>
      <c r="AY267" s="16" t="s">
        <v>128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6" t="s">
        <v>81</v>
      </c>
      <c r="BK267" s="229">
        <f>ROUND(I267*H267,2)</f>
        <v>0</v>
      </c>
      <c r="BL267" s="16" t="s">
        <v>135</v>
      </c>
      <c r="BM267" s="228" t="s">
        <v>362</v>
      </c>
    </row>
    <row r="268" s="13" customFormat="1">
      <c r="A268" s="13"/>
      <c r="B268" s="230"/>
      <c r="C268" s="231"/>
      <c r="D268" s="232" t="s">
        <v>136</v>
      </c>
      <c r="E268" s="233" t="s">
        <v>1</v>
      </c>
      <c r="F268" s="234" t="s">
        <v>363</v>
      </c>
      <c r="G268" s="231"/>
      <c r="H268" s="235">
        <v>1.512</v>
      </c>
      <c r="I268" s="236"/>
      <c r="J268" s="231"/>
      <c r="K268" s="231"/>
      <c r="L268" s="237"/>
      <c r="M268" s="238"/>
      <c r="N268" s="239"/>
      <c r="O268" s="239"/>
      <c r="P268" s="239"/>
      <c r="Q268" s="239"/>
      <c r="R268" s="239"/>
      <c r="S268" s="239"/>
      <c r="T268" s="24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1" t="s">
        <v>136</v>
      </c>
      <c r="AU268" s="241" t="s">
        <v>83</v>
      </c>
      <c r="AV268" s="13" t="s">
        <v>83</v>
      </c>
      <c r="AW268" s="13" t="s">
        <v>30</v>
      </c>
      <c r="AX268" s="13" t="s">
        <v>73</v>
      </c>
      <c r="AY268" s="241" t="s">
        <v>128</v>
      </c>
    </row>
    <row r="269" s="13" customFormat="1">
      <c r="A269" s="13"/>
      <c r="B269" s="230"/>
      <c r="C269" s="231"/>
      <c r="D269" s="232" t="s">
        <v>136</v>
      </c>
      <c r="E269" s="233" t="s">
        <v>1</v>
      </c>
      <c r="F269" s="234" t="s">
        <v>364</v>
      </c>
      <c r="G269" s="231"/>
      <c r="H269" s="235">
        <v>1.3999999999999999</v>
      </c>
      <c r="I269" s="236"/>
      <c r="J269" s="231"/>
      <c r="K269" s="231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136</v>
      </c>
      <c r="AU269" s="241" t="s">
        <v>83</v>
      </c>
      <c r="AV269" s="13" t="s">
        <v>83</v>
      </c>
      <c r="AW269" s="13" t="s">
        <v>30</v>
      </c>
      <c r="AX269" s="13" t="s">
        <v>73</v>
      </c>
      <c r="AY269" s="241" t="s">
        <v>128</v>
      </c>
    </row>
    <row r="270" s="14" customFormat="1">
      <c r="A270" s="14"/>
      <c r="B270" s="242"/>
      <c r="C270" s="243"/>
      <c r="D270" s="232" t="s">
        <v>136</v>
      </c>
      <c r="E270" s="244" t="s">
        <v>1</v>
      </c>
      <c r="F270" s="245" t="s">
        <v>138</v>
      </c>
      <c r="G270" s="243"/>
      <c r="H270" s="246">
        <v>2.9119999999999999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2" t="s">
        <v>136</v>
      </c>
      <c r="AU270" s="252" t="s">
        <v>83</v>
      </c>
      <c r="AV270" s="14" t="s">
        <v>135</v>
      </c>
      <c r="AW270" s="14" t="s">
        <v>30</v>
      </c>
      <c r="AX270" s="14" t="s">
        <v>81</v>
      </c>
      <c r="AY270" s="252" t="s">
        <v>128</v>
      </c>
    </row>
    <row r="271" s="2" customFormat="1">
      <c r="A271" s="37"/>
      <c r="B271" s="38"/>
      <c r="C271" s="217" t="s">
        <v>365</v>
      </c>
      <c r="D271" s="217" t="s">
        <v>130</v>
      </c>
      <c r="E271" s="218" t="s">
        <v>366</v>
      </c>
      <c r="F271" s="219" t="s">
        <v>367</v>
      </c>
      <c r="G271" s="220" t="s">
        <v>133</v>
      </c>
      <c r="H271" s="221">
        <v>24.440000000000001</v>
      </c>
      <c r="I271" s="222"/>
      <c r="J271" s="223">
        <f>ROUND(I271*H271,2)</f>
        <v>0</v>
      </c>
      <c r="K271" s="219" t="s">
        <v>134</v>
      </c>
      <c r="L271" s="43"/>
      <c r="M271" s="224" t="s">
        <v>1</v>
      </c>
      <c r="N271" s="225" t="s">
        <v>38</v>
      </c>
      <c r="O271" s="90"/>
      <c r="P271" s="226">
        <f>O271*H271</f>
        <v>0</v>
      </c>
      <c r="Q271" s="226">
        <v>0.0001773263</v>
      </c>
      <c r="R271" s="226">
        <f>Q271*H271</f>
        <v>0.0043338547720000002</v>
      </c>
      <c r="S271" s="226">
        <v>0</v>
      </c>
      <c r="T271" s="227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28" t="s">
        <v>135</v>
      </c>
      <c r="AT271" s="228" t="s">
        <v>130</v>
      </c>
      <c r="AU271" s="228" t="s">
        <v>83</v>
      </c>
      <c r="AY271" s="16" t="s">
        <v>128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6" t="s">
        <v>81</v>
      </c>
      <c r="BK271" s="229">
        <f>ROUND(I271*H271,2)</f>
        <v>0</v>
      </c>
      <c r="BL271" s="16" t="s">
        <v>135</v>
      </c>
      <c r="BM271" s="228" t="s">
        <v>368</v>
      </c>
    </row>
    <row r="272" s="13" customFormat="1">
      <c r="A272" s="13"/>
      <c r="B272" s="230"/>
      <c r="C272" s="231"/>
      <c r="D272" s="232" t="s">
        <v>136</v>
      </c>
      <c r="E272" s="233" t="s">
        <v>1</v>
      </c>
      <c r="F272" s="234" t="s">
        <v>369</v>
      </c>
      <c r="G272" s="231"/>
      <c r="H272" s="235">
        <v>10.039999999999999</v>
      </c>
      <c r="I272" s="236"/>
      <c r="J272" s="231"/>
      <c r="K272" s="231"/>
      <c r="L272" s="237"/>
      <c r="M272" s="238"/>
      <c r="N272" s="239"/>
      <c r="O272" s="239"/>
      <c r="P272" s="239"/>
      <c r="Q272" s="239"/>
      <c r="R272" s="239"/>
      <c r="S272" s="239"/>
      <c r="T272" s="24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1" t="s">
        <v>136</v>
      </c>
      <c r="AU272" s="241" t="s">
        <v>83</v>
      </c>
      <c r="AV272" s="13" t="s">
        <v>83</v>
      </c>
      <c r="AW272" s="13" t="s">
        <v>30</v>
      </c>
      <c r="AX272" s="13" t="s">
        <v>73</v>
      </c>
      <c r="AY272" s="241" t="s">
        <v>128</v>
      </c>
    </row>
    <row r="273" s="13" customFormat="1">
      <c r="A273" s="13"/>
      <c r="B273" s="230"/>
      <c r="C273" s="231"/>
      <c r="D273" s="232" t="s">
        <v>136</v>
      </c>
      <c r="E273" s="233" t="s">
        <v>1</v>
      </c>
      <c r="F273" s="234" t="s">
        <v>370</v>
      </c>
      <c r="G273" s="231"/>
      <c r="H273" s="235">
        <v>14.4</v>
      </c>
      <c r="I273" s="236"/>
      <c r="J273" s="231"/>
      <c r="K273" s="231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136</v>
      </c>
      <c r="AU273" s="241" t="s">
        <v>83</v>
      </c>
      <c r="AV273" s="13" t="s">
        <v>83</v>
      </c>
      <c r="AW273" s="13" t="s">
        <v>30</v>
      </c>
      <c r="AX273" s="13" t="s">
        <v>73</v>
      </c>
      <c r="AY273" s="241" t="s">
        <v>128</v>
      </c>
    </row>
    <row r="274" s="14" customFormat="1">
      <c r="A274" s="14"/>
      <c r="B274" s="242"/>
      <c r="C274" s="243"/>
      <c r="D274" s="232" t="s">
        <v>136</v>
      </c>
      <c r="E274" s="244" t="s">
        <v>1</v>
      </c>
      <c r="F274" s="245" t="s">
        <v>138</v>
      </c>
      <c r="G274" s="243"/>
      <c r="H274" s="246">
        <v>24.439999999999998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136</v>
      </c>
      <c r="AU274" s="252" t="s">
        <v>83</v>
      </c>
      <c r="AV274" s="14" t="s">
        <v>135</v>
      </c>
      <c r="AW274" s="14" t="s">
        <v>30</v>
      </c>
      <c r="AX274" s="14" t="s">
        <v>81</v>
      </c>
      <c r="AY274" s="252" t="s">
        <v>128</v>
      </c>
    </row>
    <row r="275" s="2" customFormat="1">
      <c r="A275" s="37"/>
      <c r="B275" s="38"/>
      <c r="C275" s="217" t="s">
        <v>254</v>
      </c>
      <c r="D275" s="217" t="s">
        <v>130</v>
      </c>
      <c r="E275" s="218" t="s">
        <v>371</v>
      </c>
      <c r="F275" s="219" t="s">
        <v>372</v>
      </c>
      <c r="G275" s="220" t="s">
        <v>177</v>
      </c>
      <c r="H275" s="221">
        <v>2</v>
      </c>
      <c r="I275" s="222"/>
      <c r="J275" s="223">
        <f>ROUND(I275*H275,2)</f>
        <v>0</v>
      </c>
      <c r="K275" s="219" t="s">
        <v>134</v>
      </c>
      <c r="L275" s="43"/>
      <c r="M275" s="224" t="s">
        <v>1</v>
      </c>
      <c r="N275" s="225" t="s">
        <v>38</v>
      </c>
      <c r="O275" s="90"/>
      <c r="P275" s="226">
        <f>O275*H275</f>
        <v>0</v>
      </c>
      <c r="Q275" s="226">
        <v>0.0064850000000000003</v>
      </c>
      <c r="R275" s="226">
        <f>Q275*H275</f>
        <v>0.012970000000000001</v>
      </c>
      <c r="S275" s="226">
        <v>0</v>
      </c>
      <c r="T275" s="227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28" t="s">
        <v>135</v>
      </c>
      <c r="AT275" s="228" t="s">
        <v>130</v>
      </c>
      <c r="AU275" s="228" t="s">
        <v>83</v>
      </c>
      <c r="AY275" s="16" t="s">
        <v>128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6" t="s">
        <v>81</v>
      </c>
      <c r="BK275" s="229">
        <f>ROUND(I275*H275,2)</f>
        <v>0</v>
      </c>
      <c r="BL275" s="16" t="s">
        <v>135</v>
      </c>
      <c r="BM275" s="228" t="s">
        <v>373</v>
      </c>
    </row>
    <row r="276" s="2" customFormat="1" ht="16.5" customHeight="1">
      <c r="A276" s="37"/>
      <c r="B276" s="38"/>
      <c r="C276" s="217" t="s">
        <v>374</v>
      </c>
      <c r="D276" s="217" t="s">
        <v>130</v>
      </c>
      <c r="E276" s="218" t="s">
        <v>375</v>
      </c>
      <c r="F276" s="219" t="s">
        <v>376</v>
      </c>
      <c r="G276" s="220" t="s">
        <v>166</v>
      </c>
      <c r="H276" s="221">
        <v>33</v>
      </c>
      <c r="I276" s="222"/>
      <c r="J276" s="223">
        <f>ROUND(I276*H276,2)</f>
        <v>0</v>
      </c>
      <c r="K276" s="219" t="s">
        <v>1</v>
      </c>
      <c r="L276" s="43"/>
      <c r="M276" s="224" t="s">
        <v>1</v>
      </c>
      <c r="N276" s="225" t="s">
        <v>38</v>
      </c>
      <c r="O276" s="90"/>
      <c r="P276" s="226">
        <f>O276*H276</f>
        <v>0</v>
      </c>
      <c r="Q276" s="226">
        <v>0</v>
      </c>
      <c r="R276" s="226">
        <f>Q276*H276</f>
        <v>0</v>
      </c>
      <c r="S276" s="226">
        <v>0</v>
      </c>
      <c r="T276" s="22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8" t="s">
        <v>135</v>
      </c>
      <c r="AT276" s="228" t="s">
        <v>130</v>
      </c>
      <c r="AU276" s="228" t="s">
        <v>83</v>
      </c>
      <c r="AY276" s="16" t="s">
        <v>128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6" t="s">
        <v>81</v>
      </c>
      <c r="BK276" s="229">
        <f>ROUND(I276*H276,2)</f>
        <v>0</v>
      </c>
      <c r="BL276" s="16" t="s">
        <v>135</v>
      </c>
      <c r="BM276" s="228" t="s">
        <v>377</v>
      </c>
    </row>
    <row r="277" s="2" customFormat="1">
      <c r="A277" s="37"/>
      <c r="B277" s="38"/>
      <c r="C277" s="217" t="s">
        <v>258</v>
      </c>
      <c r="D277" s="217" t="s">
        <v>130</v>
      </c>
      <c r="E277" s="218" t="s">
        <v>378</v>
      </c>
      <c r="F277" s="219" t="s">
        <v>379</v>
      </c>
      <c r="G277" s="220" t="s">
        <v>166</v>
      </c>
      <c r="H277" s="221">
        <v>2.7000000000000002</v>
      </c>
      <c r="I277" s="222"/>
      <c r="J277" s="223">
        <f>ROUND(I277*H277,2)</f>
        <v>0</v>
      </c>
      <c r="K277" s="219" t="s">
        <v>1</v>
      </c>
      <c r="L277" s="43"/>
      <c r="M277" s="224" t="s">
        <v>1</v>
      </c>
      <c r="N277" s="225" t="s">
        <v>38</v>
      </c>
      <c r="O277" s="90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28" t="s">
        <v>135</v>
      </c>
      <c r="AT277" s="228" t="s">
        <v>130</v>
      </c>
      <c r="AU277" s="228" t="s">
        <v>83</v>
      </c>
      <c r="AY277" s="16" t="s">
        <v>128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6" t="s">
        <v>81</v>
      </c>
      <c r="BK277" s="229">
        <f>ROUND(I277*H277,2)</f>
        <v>0</v>
      </c>
      <c r="BL277" s="16" t="s">
        <v>135</v>
      </c>
      <c r="BM277" s="228" t="s">
        <v>380</v>
      </c>
    </row>
    <row r="278" s="2" customFormat="1">
      <c r="A278" s="37"/>
      <c r="B278" s="38"/>
      <c r="C278" s="39"/>
      <c r="D278" s="232" t="s">
        <v>225</v>
      </c>
      <c r="E278" s="39"/>
      <c r="F278" s="263" t="s">
        <v>381</v>
      </c>
      <c r="G278" s="39"/>
      <c r="H278" s="39"/>
      <c r="I278" s="264"/>
      <c r="J278" s="39"/>
      <c r="K278" s="39"/>
      <c r="L278" s="43"/>
      <c r="M278" s="265"/>
      <c r="N278" s="266"/>
      <c r="O278" s="90"/>
      <c r="P278" s="90"/>
      <c r="Q278" s="90"/>
      <c r="R278" s="90"/>
      <c r="S278" s="90"/>
      <c r="T278" s="91"/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T278" s="16" t="s">
        <v>225</v>
      </c>
      <c r="AU278" s="16" t="s">
        <v>83</v>
      </c>
    </row>
    <row r="279" s="2" customFormat="1">
      <c r="A279" s="37"/>
      <c r="B279" s="38"/>
      <c r="C279" s="217" t="s">
        <v>382</v>
      </c>
      <c r="D279" s="217" t="s">
        <v>130</v>
      </c>
      <c r="E279" s="218" t="s">
        <v>383</v>
      </c>
      <c r="F279" s="219" t="s">
        <v>384</v>
      </c>
      <c r="G279" s="220" t="s">
        <v>166</v>
      </c>
      <c r="H279" s="221">
        <v>2.7000000000000002</v>
      </c>
      <c r="I279" s="222"/>
      <c r="J279" s="223">
        <f>ROUND(I279*H279,2)</f>
        <v>0</v>
      </c>
      <c r="K279" s="219" t="s">
        <v>134</v>
      </c>
      <c r="L279" s="43"/>
      <c r="M279" s="224" t="s">
        <v>1</v>
      </c>
      <c r="N279" s="225" t="s">
        <v>38</v>
      </c>
      <c r="O279" s="90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28" t="s">
        <v>135</v>
      </c>
      <c r="AT279" s="228" t="s">
        <v>130</v>
      </c>
      <c r="AU279" s="228" t="s">
        <v>83</v>
      </c>
      <c r="AY279" s="16" t="s">
        <v>128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6" t="s">
        <v>81</v>
      </c>
      <c r="BK279" s="229">
        <f>ROUND(I279*H279,2)</f>
        <v>0</v>
      </c>
      <c r="BL279" s="16" t="s">
        <v>135</v>
      </c>
      <c r="BM279" s="228" t="s">
        <v>385</v>
      </c>
    </row>
    <row r="280" s="2" customFormat="1" ht="16.5" customHeight="1">
      <c r="A280" s="37"/>
      <c r="B280" s="38"/>
      <c r="C280" s="217" t="s">
        <v>262</v>
      </c>
      <c r="D280" s="217" t="s">
        <v>130</v>
      </c>
      <c r="E280" s="218" t="s">
        <v>386</v>
      </c>
      <c r="F280" s="219" t="s">
        <v>387</v>
      </c>
      <c r="G280" s="220" t="s">
        <v>141</v>
      </c>
      <c r="H280" s="221">
        <v>43.061</v>
      </c>
      <c r="I280" s="222"/>
      <c r="J280" s="223">
        <f>ROUND(I280*H280,2)</f>
        <v>0</v>
      </c>
      <c r="K280" s="219" t="s">
        <v>134</v>
      </c>
      <c r="L280" s="43"/>
      <c r="M280" s="224" t="s">
        <v>1</v>
      </c>
      <c r="N280" s="225" t="s">
        <v>38</v>
      </c>
      <c r="O280" s="90"/>
      <c r="P280" s="226">
        <f>O280*H280</f>
        <v>0</v>
      </c>
      <c r="Q280" s="226">
        <v>0.12</v>
      </c>
      <c r="R280" s="226">
        <f>Q280*H280</f>
        <v>5.1673200000000001</v>
      </c>
      <c r="S280" s="226">
        <v>2.4900000000000002</v>
      </c>
      <c r="T280" s="227">
        <f>S280*H280</f>
        <v>107.22189000000002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135</v>
      </c>
      <c r="AT280" s="228" t="s">
        <v>130</v>
      </c>
      <c r="AU280" s="228" t="s">
        <v>83</v>
      </c>
      <c r="AY280" s="16" t="s">
        <v>128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81</v>
      </c>
      <c r="BK280" s="229">
        <f>ROUND(I280*H280,2)</f>
        <v>0</v>
      </c>
      <c r="BL280" s="16" t="s">
        <v>135</v>
      </c>
      <c r="BM280" s="228" t="s">
        <v>388</v>
      </c>
    </row>
    <row r="281" s="13" customFormat="1">
      <c r="A281" s="13"/>
      <c r="B281" s="230"/>
      <c r="C281" s="231"/>
      <c r="D281" s="232" t="s">
        <v>136</v>
      </c>
      <c r="E281" s="233" t="s">
        <v>1</v>
      </c>
      <c r="F281" s="234" t="s">
        <v>389</v>
      </c>
      <c r="G281" s="231"/>
      <c r="H281" s="235">
        <v>43.061</v>
      </c>
      <c r="I281" s="236"/>
      <c r="J281" s="231"/>
      <c r="K281" s="231"/>
      <c r="L281" s="237"/>
      <c r="M281" s="238"/>
      <c r="N281" s="239"/>
      <c r="O281" s="239"/>
      <c r="P281" s="239"/>
      <c r="Q281" s="239"/>
      <c r="R281" s="239"/>
      <c r="S281" s="239"/>
      <c r="T281" s="24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1" t="s">
        <v>136</v>
      </c>
      <c r="AU281" s="241" t="s">
        <v>83</v>
      </c>
      <c r="AV281" s="13" t="s">
        <v>83</v>
      </c>
      <c r="AW281" s="13" t="s">
        <v>30</v>
      </c>
      <c r="AX281" s="13" t="s">
        <v>73</v>
      </c>
      <c r="AY281" s="241" t="s">
        <v>128</v>
      </c>
    </row>
    <row r="282" s="14" customFormat="1">
      <c r="A282" s="14"/>
      <c r="B282" s="242"/>
      <c r="C282" s="243"/>
      <c r="D282" s="232" t="s">
        <v>136</v>
      </c>
      <c r="E282" s="244" t="s">
        <v>1</v>
      </c>
      <c r="F282" s="245" t="s">
        <v>138</v>
      </c>
      <c r="G282" s="243"/>
      <c r="H282" s="246">
        <v>43.061</v>
      </c>
      <c r="I282" s="247"/>
      <c r="J282" s="243"/>
      <c r="K282" s="243"/>
      <c r="L282" s="248"/>
      <c r="M282" s="249"/>
      <c r="N282" s="250"/>
      <c r="O282" s="250"/>
      <c r="P282" s="250"/>
      <c r="Q282" s="250"/>
      <c r="R282" s="250"/>
      <c r="S282" s="250"/>
      <c r="T282" s="25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2" t="s">
        <v>136</v>
      </c>
      <c r="AU282" s="252" t="s">
        <v>83</v>
      </c>
      <c r="AV282" s="14" t="s">
        <v>135</v>
      </c>
      <c r="AW282" s="14" t="s">
        <v>30</v>
      </c>
      <c r="AX282" s="14" t="s">
        <v>81</v>
      </c>
      <c r="AY282" s="252" t="s">
        <v>128</v>
      </c>
    </row>
    <row r="283" s="2" customFormat="1" ht="21.75" customHeight="1">
      <c r="A283" s="37"/>
      <c r="B283" s="38"/>
      <c r="C283" s="217" t="s">
        <v>390</v>
      </c>
      <c r="D283" s="217" t="s">
        <v>130</v>
      </c>
      <c r="E283" s="218" t="s">
        <v>391</v>
      </c>
      <c r="F283" s="219" t="s">
        <v>392</v>
      </c>
      <c r="G283" s="220" t="s">
        <v>133</v>
      </c>
      <c r="H283" s="221">
        <v>27</v>
      </c>
      <c r="I283" s="222"/>
      <c r="J283" s="223">
        <f>ROUND(I283*H283,2)</f>
        <v>0</v>
      </c>
      <c r="K283" s="219" t="s">
        <v>134</v>
      </c>
      <c r="L283" s="43"/>
      <c r="M283" s="224" t="s">
        <v>1</v>
      </c>
      <c r="N283" s="225" t="s">
        <v>38</v>
      </c>
      <c r="O283" s="90"/>
      <c r="P283" s="226">
        <f>O283*H283</f>
        <v>0</v>
      </c>
      <c r="Q283" s="226">
        <v>0.00022936000000000001</v>
      </c>
      <c r="R283" s="226">
        <f>Q283*H283</f>
        <v>0.0061927200000000005</v>
      </c>
      <c r="S283" s="226">
        <v>0</v>
      </c>
      <c r="T283" s="227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28" t="s">
        <v>135</v>
      </c>
      <c r="AT283" s="228" t="s">
        <v>130</v>
      </c>
      <c r="AU283" s="228" t="s">
        <v>83</v>
      </c>
      <c r="AY283" s="16" t="s">
        <v>128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6" t="s">
        <v>81</v>
      </c>
      <c r="BK283" s="229">
        <f>ROUND(I283*H283,2)</f>
        <v>0</v>
      </c>
      <c r="BL283" s="16" t="s">
        <v>135</v>
      </c>
      <c r="BM283" s="228" t="s">
        <v>393</v>
      </c>
    </row>
    <row r="284" s="13" customFormat="1">
      <c r="A284" s="13"/>
      <c r="B284" s="230"/>
      <c r="C284" s="231"/>
      <c r="D284" s="232" t="s">
        <v>136</v>
      </c>
      <c r="E284" s="233" t="s">
        <v>1</v>
      </c>
      <c r="F284" s="234" t="s">
        <v>394</v>
      </c>
      <c r="G284" s="231"/>
      <c r="H284" s="235">
        <v>27</v>
      </c>
      <c r="I284" s="236"/>
      <c r="J284" s="231"/>
      <c r="K284" s="231"/>
      <c r="L284" s="237"/>
      <c r="M284" s="238"/>
      <c r="N284" s="239"/>
      <c r="O284" s="239"/>
      <c r="P284" s="239"/>
      <c r="Q284" s="239"/>
      <c r="R284" s="239"/>
      <c r="S284" s="239"/>
      <c r="T284" s="24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1" t="s">
        <v>136</v>
      </c>
      <c r="AU284" s="241" t="s">
        <v>83</v>
      </c>
      <c r="AV284" s="13" t="s">
        <v>83</v>
      </c>
      <c r="AW284" s="13" t="s">
        <v>30</v>
      </c>
      <c r="AX284" s="13" t="s">
        <v>73</v>
      </c>
      <c r="AY284" s="241" t="s">
        <v>128</v>
      </c>
    </row>
    <row r="285" s="14" customFormat="1">
      <c r="A285" s="14"/>
      <c r="B285" s="242"/>
      <c r="C285" s="243"/>
      <c r="D285" s="232" t="s">
        <v>136</v>
      </c>
      <c r="E285" s="244" t="s">
        <v>1</v>
      </c>
      <c r="F285" s="245" t="s">
        <v>138</v>
      </c>
      <c r="G285" s="243"/>
      <c r="H285" s="246">
        <v>27</v>
      </c>
      <c r="I285" s="247"/>
      <c r="J285" s="243"/>
      <c r="K285" s="243"/>
      <c r="L285" s="248"/>
      <c r="M285" s="249"/>
      <c r="N285" s="250"/>
      <c r="O285" s="250"/>
      <c r="P285" s="250"/>
      <c r="Q285" s="250"/>
      <c r="R285" s="250"/>
      <c r="S285" s="250"/>
      <c r="T285" s="25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2" t="s">
        <v>136</v>
      </c>
      <c r="AU285" s="252" t="s">
        <v>83</v>
      </c>
      <c r="AV285" s="14" t="s">
        <v>135</v>
      </c>
      <c r="AW285" s="14" t="s">
        <v>30</v>
      </c>
      <c r="AX285" s="14" t="s">
        <v>81</v>
      </c>
      <c r="AY285" s="252" t="s">
        <v>128</v>
      </c>
    </row>
    <row r="286" s="2" customFormat="1">
      <c r="A286" s="37"/>
      <c r="B286" s="38"/>
      <c r="C286" s="217" t="s">
        <v>266</v>
      </c>
      <c r="D286" s="217" t="s">
        <v>130</v>
      </c>
      <c r="E286" s="218" t="s">
        <v>395</v>
      </c>
      <c r="F286" s="219" t="s">
        <v>396</v>
      </c>
      <c r="G286" s="220" t="s">
        <v>202</v>
      </c>
      <c r="H286" s="221">
        <v>141.38</v>
      </c>
      <c r="I286" s="222"/>
      <c r="J286" s="223">
        <f>ROUND(I286*H286,2)</f>
        <v>0</v>
      </c>
      <c r="K286" s="219" t="s">
        <v>134</v>
      </c>
      <c r="L286" s="43"/>
      <c r="M286" s="224" t="s">
        <v>1</v>
      </c>
      <c r="N286" s="225" t="s">
        <v>38</v>
      </c>
      <c r="O286" s="90"/>
      <c r="P286" s="226">
        <f>O286*H286</f>
        <v>0</v>
      </c>
      <c r="Q286" s="226">
        <v>0</v>
      </c>
      <c r="R286" s="226">
        <f>Q286*H286</f>
        <v>0</v>
      </c>
      <c r="S286" s="226">
        <v>0.070000000000000007</v>
      </c>
      <c r="T286" s="227">
        <f>S286*H286</f>
        <v>9.8966000000000012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135</v>
      </c>
      <c r="AT286" s="228" t="s">
        <v>130</v>
      </c>
      <c r="AU286" s="228" t="s">
        <v>83</v>
      </c>
      <c r="AY286" s="16" t="s">
        <v>128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81</v>
      </c>
      <c r="BK286" s="229">
        <f>ROUND(I286*H286,2)</f>
        <v>0</v>
      </c>
      <c r="BL286" s="16" t="s">
        <v>135</v>
      </c>
      <c r="BM286" s="228" t="s">
        <v>397</v>
      </c>
    </row>
    <row r="287" s="13" customFormat="1">
      <c r="A287" s="13"/>
      <c r="B287" s="230"/>
      <c r="C287" s="231"/>
      <c r="D287" s="232" t="s">
        <v>136</v>
      </c>
      <c r="E287" s="233" t="s">
        <v>1</v>
      </c>
      <c r="F287" s="234" t="s">
        <v>398</v>
      </c>
      <c r="G287" s="231"/>
      <c r="H287" s="235">
        <v>141.38</v>
      </c>
      <c r="I287" s="236"/>
      <c r="J287" s="231"/>
      <c r="K287" s="231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136</v>
      </c>
      <c r="AU287" s="241" t="s">
        <v>83</v>
      </c>
      <c r="AV287" s="13" t="s">
        <v>83</v>
      </c>
      <c r="AW287" s="13" t="s">
        <v>30</v>
      </c>
      <c r="AX287" s="13" t="s">
        <v>73</v>
      </c>
      <c r="AY287" s="241" t="s">
        <v>128</v>
      </c>
    </row>
    <row r="288" s="14" customFormat="1">
      <c r="A288" s="14"/>
      <c r="B288" s="242"/>
      <c r="C288" s="243"/>
      <c r="D288" s="232" t="s">
        <v>136</v>
      </c>
      <c r="E288" s="244" t="s">
        <v>1</v>
      </c>
      <c r="F288" s="245" t="s">
        <v>138</v>
      </c>
      <c r="G288" s="243"/>
      <c r="H288" s="246">
        <v>141.38</v>
      </c>
      <c r="I288" s="247"/>
      <c r="J288" s="243"/>
      <c r="K288" s="243"/>
      <c r="L288" s="248"/>
      <c r="M288" s="249"/>
      <c r="N288" s="250"/>
      <c r="O288" s="250"/>
      <c r="P288" s="250"/>
      <c r="Q288" s="250"/>
      <c r="R288" s="250"/>
      <c r="S288" s="250"/>
      <c r="T288" s="25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2" t="s">
        <v>136</v>
      </c>
      <c r="AU288" s="252" t="s">
        <v>83</v>
      </c>
      <c r="AV288" s="14" t="s">
        <v>135</v>
      </c>
      <c r="AW288" s="14" t="s">
        <v>30</v>
      </c>
      <c r="AX288" s="14" t="s">
        <v>81</v>
      </c>
      <c r="AY288" s="252" t="s">
        <v>128</v>
      </c>
    </row>
    <row r="289" s="2" customFormat="1" ht="21.75" customHeight="1">
      <c r="A289" s="37"/>
      <c r="B289" s="38"/>
      <c r="C289" s="217" t="s">
        <v>399</v>
      </c>
      <c r="D289" s="217" t="s">
        <v>130</v>
      </c>
      <c r="E289" s="218" t="s">
        <v>400</v>
      </c>
      <c r="F289" s="219" t="s">
        <v>401</v>
      </c>
      <c r="G289" s="220" t="s">
        <v>141</v>
      </c>
      <c r="H289" s="221">
        <v>0.96799999999999997</v>
      </c>
      <c r="I289" s="222"/>
      <c r="J289" s="223">
        <f>ROUND(I289*H289,2)</f>
        <v>0</v>
      </c>
      <c r="K289" s="219" t="s">
        <v>134</v>
      </c>
      <c r="L289" s="43"/>
      <c r="M289" s="224" t="s">
        <v>1</v>
      </c>
      <c r="N289" s="225" t="s">
        <v>38</v>
      </c>
      <c r="O289" s="90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8" t="s">
        <v>135</v>
      </c>
      <c r="AT289" s="228" t="s">
        <v>130</v>
      </c>
      <c r="AU289" s="228" t="s">
        <v>83</v>
      </c>
      <c r="AY289" s="16" t="s">
        <v>128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6" t="s">
        <v>81</v>
      </c>
      <c r="BK289" s="229">
        <f>ROUND(I289*H289,2)</f>
        <v>0</v>
      </c>
      <c r="BL289" s="16" t="s">
        <v>135</v>
      </c>
      <c r="BM289" s="228" t="s">
        <v>402</v>
      </c>
    </row>
    <row r="290" s="13" customFormat="1">
      <c r="A290" s="13"/>
      <c r="B290" s="230"/>
      <c r="C290" s="231"/>
      <c r="D290" s="232" t="s">
        <v>136</v>
      </c>
      <c r="E290" s="233" t="s">
        <v>1</v>
      </c>
      <c r="F290" s="234" t="s">
        <v>403</v>
      </c>
      <c r="G290" s="231"/>
      <c r="H290" s="235">
        <v>0.96799999999999997</v>
      </c>
      <c r="I290" s="236"/>
      <c r="J290" s="231"/>
      <c r="K290" s="231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136</v>
      </c>
      <c r="AU290" s="241" t="s">
        <v>83</v>
      </c>
      <c r="AV290" s="13" t="s">
        <v>83</v>
      </c>
      <c r="AW290" s="13" t="s">
        <v>30</v>
      </c>
      <c r="AX290" s="13" t="s">
        <v>73</v>
      </c>
      <c r="AY290" s="241" t="s">
        <v>128</v>
      </c>
    </row>
    <row r="291" s="14" customFormat="1">
      <c r="A291" s="14"/>
      <c r="B291" s="242"/>
      <c r="C291" s="243"/>
      <c r="D291" s="232" t="s">
        <v>136</v>
      </c>
      <c r="E291" s="244" t="s">
        <v>1</v>
      </c>
      <c r="F291" s="245" t="s">
        <v>138</v>
      </c>
      <c r="G291" s="243"/>
      <c r="H291" s="246">
        <v>0.96799999999999997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2" t="s">
        <v>136</v>
      </c>
      <c r="AU291" s="252" t="s">
        <v>83</v>
      </c>
      <c r="AV291" s="14" t="s">
        <v>135</v>
      </c>
      <c r="AW291" s="14" t="s">
        <v>30</v>
      </c>
      <c r="AX291" s="14" t="s">
        <v>81</v>
      </c>
      <c r="AY291" s="252" t="s">
        <v>128</v>
      </c>
    </row>
    <row r="292" s="2" customFormat="1">
      <c r="A292" s="37"/>
      <c r="B292" s="38"/>
      <c r="C292" s="217" t="s">
        <v>270</v>
      </c>
      <c r="D292" s="217" t="s">
        <v>130</v>
      </c>
      <c r="E292" s="218" t="s">
        <v>404</v>
      </c>
      <c r="F292" s="219" t="s">
        <v>405</v>
      </c>
      <c r="G292" s="220" t="s">
        <v>141</v>
      </c>
      <c r="H292" s="221">
        <v>0.96799999999999997</v>
      </c>
      <c r="I292" s="222"/>
      <c r="J292" s="223">
        <f>ROUND(I292*H292,2)</f>
        <v>0</v>
      </c>
      <c r="K292" s="219" t="s">
        <v>134</v>
      </c>
      <c r="L292" s="43"/>
      <c r="M292" s="224" t="s">
        <v>1</v>
      </c>
      <c r="N292" s="225" t="s">
        <v>38</v>
      </c>
      <c r="O292" s="90"/>
      <c r="P292" s="226">
        <f>O292*H292</f>
        <v>0</v>
      </c>
      <c r="Q292" s="226">
        <v>0.50375000000000003</v>
      </c>
      <c r="R292" s="226">
        <f>Q292*H292</f>
        <v>0.48763000000000001</v>
      </c>
      <c r="S292" s="226">
        <v>2.5</v>
      </c>
      <c r="T292" s="227">
        <f>S292*H292</f>
        <v>2.4199999999999999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8" t="s">
        <v>135</v>
      </c>
      <c r="AT292" s="228" t="s">
        <v>130</v>
      </c>
      <c r="AU292" s="228" t="s">
        <v>83</v>
      </c>
      <c r="AY292" s="16" t="s">
        <v>128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6" t="s">
        <v>81</v>
      </c>
      <c r="BK292" s="229">
        <f>ROUND(I292*H292,2)</f>
        <v>0</v>
      </c>
      <c r="BL292" s="16" t="s">
        <v>135</v>
      </c>
      <c r="BM292" s="228" t="s">
        <v>406</v>
      </c>
    </row>
    <row r="293" s="13" customFormat="1">
      <c r="A293" s="13"/>
      <c r="B293" s="230"/>
      <c r="C293" s="231"/>
      <c r="D293" s="232" t="s">
        <v>136</v>
      </c>
      <c r="E293" s="233" t="s">
        <v>1</v>
      </c>
      <c r="F293" s="234" t="s">
        <v>407</v>
      </c>
      <c r="G293" s="231"/>
      <c r="H293" s="235">
        <v>0.96799999999999997</v>
      </c>
      <c r="I293" s="236"/>
      <c r="J293" s="231"/>
      <c r="K293" s="231"/>
      <c r="L293" s="237"/>
      <c r="M293" s="238"/>
      <c r="N293" s="239"/>
      <c r="O293" s="239"/>
      <c r="P293" s="239"/>
      <c r="Q293" s="239"/>
      <c r="R293" s="239"/>
      <c r="S293" s="239"/>
      <c r="T293" s="24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1" t="s">
        <v>136</v>
      </c>
      <c r="AU293" s="241" t="s">
        <v>83</v>
      </c>
      <c r="AV293" s="13" t="s">
        <v>83</v>
      </c>
      <c r="AW293" s="13" t="s">
        <v>30</v>
      </c>
      <c r="AX293" s="13" t="s">
        <v>73</v>
      </c>
      <c r="AY293" s="241" t="s">
        <v>128</v>
      </c>
    </row>
    <row r="294" s="14" customFormat="1">
      <c r="A294" s="14"/>
      <c r="B294" s="242"/>
      <c r="C294" s="243"/>
      <c r="D294" s="232" t="s">
        <v>136</v>
      </c>
      <c r="E294" s="244" t="s">
        <v>1</v>
      </c>
      <c r="F294" s="245" t="s">
        <v>138</v>
      </c>
      <c r="G294" s="243"/>
      <c r="H294" s="246">
        <v>0.96799999999999997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136</v>
      </c>
      <c r="AU294" s="252" t="s">
        <v>83</v>
      </c>
      <c r="AV294" s="14" t="s">
        <v>135</v>
      </c>
      <c r="AW294" s="14" t="s">
        <v>30</v>
      </c>
      <c r="AX294" s="14" t="s">
        <v>81</v>
      </c>
      <c r="AY294" s="252" t="s">
        <v>128</v>
      </c>
    </row>
    <row r="295" s="2" customFormat="1">
      <c r="A295" s="37"/>
      <c r="B295" s="38"/>
      <c r="C295" s="217" t="s">
        <v>408</v>
      </c>
      <c r="D295" s="217" t="s">
        <v>130</v>
      </c>
      <c r="E295" s="218" t="s">
        <v>409</v>
      </c>
      <c r="F295" s="219" t="s">
        <v>410</v>
      </c>
      <c r="G295" s="220" t="s">
        <v>202</v>
      </c>
      <c r="H295" s="221">
        <v>14.138</v>
      </c>
      <c r="I295" s="222"/>
      <c r="J295" s="223">
        <f>ROUND(I295*H295,2)</f>
        <v>0</v>
      </c>
      <c r="K295" s="219" t="s">
        <v>134</v>
      </c>
      <c r="L295" s="43"/>
      <c r="M295" s="224" t="s">
        <v>1</v>
      </c>
      <c r="N295" s="225" t="s">
        <v>38</v>
      </c>
      <c r="O295" s="90"/>
      <c r="P295" s="226">
        <f>O295*H295</f>
        <v>0</v>
      </c>
      <c r="Q295" s="226">
        <v>0.078163999999999997</v>
      </c>
      <c r="R295" s="226">
        <f>Q295*H295</f>
        <v>1.105082632</v>
      </c>
      <c r="S295" s="226">
        <v>0</v>
      </c>
      <c r="T295" s="22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8" t="s">
        <v>135</v>
      </c>
      <c r="AT295" s="228" t="s">
        <v>130</v>
      </c>
      <c r="AU295" s="228" t="s">
        <v>83</v>
      </c>
      <c r="AY295" s="16" t="s">
        <v>128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6" t="s">
        <v>81</v>
      </c>
      <c r="BK295" s="229">
        <f>ROUND(I295*H295,2)</f>
        <v>0</v>
      </c>
      <c r="BL295" s="16" t="s">
        <v>135</v>
      </c>
      <c r="BM295" s="228" t="s">
        <v>411</v>
      </c>
    </row>
    <row r="296" s="13" customFormat="1">
      <c r="A296" s="13"/>
      <c r="B296" s="230"/>
      <c r="C296" s="231"/>
      <c r="D296" s="232" t="s">
        <v>136</v>
      </c>
      <c r="E296" s="233" t="s">
        <v>1</v>
      </c>
      <c r="F296" s="234" t="s">
        <v>412</v>
      </c>
      <c r="G296" s="231"/>
      <c r="H296" s="235">
        <v>14.138</v>
      </c>
      <c r="I296" s="236"/>
      <c r="J296" s="231"/>
      <c r="K296" s="231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136</v>
      </c>
      <c r="AU296" s="241" t="s">
        <v>83</v>
      </c>
      <c r="AV296" s="13" t="s">
        <v>83</v>
      </c>
      <c r="AW296" s="13" t="s">
        <v>30</v>
      </c>
      <c r="AX296" s="13" t="s">
        <v>73</v>
      </c>
      <c r="AY296" s="241" t="s">
        <v>128</v>
      </c>
    </row>
    <row r="297" s="14" customFormat="1">
      <c r="A297" s="14"/>
      <c r="B297" s="242"/>
      <c r="C297" s="243"/>
      <c r="D297" s="232" t="s">
        <v>136</v>
      </c>
      <c r="E297" s="244" t="s">
        <v>1</v>
      </c>
      <c r="F297" s="245" t="s">
        <v>138</v>
      </c>
      <c r="G297" s="243"/>
      <c r="H297" s="246">
        <v>14.138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136</v>
      </c>
      <c r="AU297" s="252" t="s">
        <v>83</v>
      </c>
      <c r="AV297" s="14" t="s">
        <v>135</v>
      </c>
      <c r="AW297" s="14" t="s">
        <v>30</v>
      </c>
      <c r="AX297" s="14" t="s">
        <v>81</v>
      </c>
      <c r="AY297" s="252" t="s">
        <v>128</v>
      </c>
    </row>
    <row r="298" s="2" customFormat="1">
      <c r="A298" s="37"/>
      <c r="B298" s="38"/>
      <c r="C298" s="217" t="s">
        <v>274</v>
      </c>
      <c r="D298" s="217" t="s">
        <v>130</v>
      </c>
      <c r="E298" s="218" t="s">
        <v>413</v>
      </c>
      <c r="F298" s="219" t="s">
        <v>414</v>
      </c>
      <c r="G298" s="220" t="s">
        <v>202</v>
      </c>
      <c r="H298" s="221">
        <v>14.138</v>
      </c>
      <c r="I298" s="222"/>
      <c r="J298" s="223">
        <f>ROUND(I298*H298,2)</f>
        <v>0</v>
      </c>
      <c r="K298" s="219" t="s">
        <v>134</v>
      </c>
      <c r="L298" s="43"/>
      <c r="M298" s="224" t="s">
        <v>1</v>
      </c>
      <c r="N298" s="225" t="s">
        <v>38</v>
      </c>
      <c r="O298" s="90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28" t="s">
        <v>135</v>
      </c>
      <c r="AT298" s="228" t="s">
        <v>130</v>
      </c>
      <c r="AU298" s="228" t="s">
        <v>83</v>
      </c>
      <c r="AY298" s="16" t="s">
        <v>128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6" t="s">
        <v>81</v>
      </c>
      <c r="BK298" s="229">
        <f>ROUND(I298*H298,2)</f>
        <v>0</v>
      </c>
      <c r="BL298" s="16" t="s">
        <v>135</v>
      </c>
      <c r="BM298" s="228" t="s">
        <v>415</v>
      </c>
    </row>
    <row r="299" s="2" customFormat="1" ht="33" customHeight="1">
      <c r="A299" s="37"/>
      <c r="B299" s="38"/>
      <c r="C299" s="217" t="s">
        <v>416</v>
      </c>
      <c r="D299" s="217" t="s">
        <v>130</v>
      </c>
      <c r="E299" s="218" t="s">
        <v>417</v>
      </c>
      <c r="F299" s="219" t="s">
        <v>418</v>
      </c>
      <c r="G299" s="220" t="s">
        <v>133</v>
      </c>
      <c r="H299" s="221">
        <v>21</v>
      </c>
      <c r="I299" s="222"/>
      <c r="J299" s="223">
        <f>ROUND(I299*H299,2)</f>
        <v>0</v>
      </c>
      <c r="K299" s="219" t="s">
        <v>134</v>
      </c>
      <c r="L299" s="43"/>
      <c r="M299" s="224" t="s">
        <v>1</v>
      </c>
      <c r="N299" s="225" t="s">
        <v>38</v>
      </c>
      <c r="O299" s="90"/>
      <c r="P299" s="226">
        <f>O299*H299</f>
        <v>0</v>
      </c>
      <c r="Q299" s="226">
        <v>0.00133446</v>
      </c>
      <c r="R299" s="226">
        <f>Q299*H299</f>
        <v>0.028023659999999999</v>
      </c>
      <c r="S299" s="226">
        <v>0.001</v>
      </c>
      <c r="T299" s="227">
        <f>S299*H299</f>
        <v>0.021000000000000001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8" t="s">
        <v>135</v>
      </c>
      <c r="AT299" s="228" t="s">
        <v>130</v>
      </c>
      <c r="AU299" s="228" t="s">
        <v>83</v>
      </c>
      <c r="AY299" s="16" t="s">
        <v>128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6" t="s">
        <v>81</v>
      </c>
      <c r="BK299" s="229">
        <f>ROUND(I299*H299,2)</f>
        <v>0</v>
      </c>
      <c r="BL299" s="16" t="s">
        <v>135</v>
      </c>
      <c r="BM299" s="228" t="s">
        <v>419</v>
      </c>
    </row>
    <row r="300" s="13" customFormat="1">
      <c r="A300" s="13"/>
      <c r="B300" s="230"/>
      <c r="C300" s="231"/>
      <c r="D300" s="232" t="s">
        <v>136</v>
      </c>
      <c r="E300" s="233" t="s">
        <v>1</v>
      </c>
      <c r="F300" s="234" t="s">
        <v>420</v>
      </c>
      <c r="G300" s="231"/>
      <c r="H300" s="235">
        <v>21</v>
      </c>
      <c r="I300" s="236"/>
      <c r="J300" s="231"/>
      <c r="K300" s="231"/>
      <c r="L300" s="237"/>
      <c r="M300" s="238"/>
      <c r="N300" s="239"/>
      <c r="O300" s="239"/>
      <c r="P300" s="239"/>
      <c r="Q300" s="239"/>
      <c r="R300" s="239"/>
      <c r="S300" s="239"/>
      <c r="T300" s="24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1" t="s">
        <v>136</v>
      </c>
      <c r="AU300" s="241" t="s">
        <v>83</v>
      </c>
      <c r="AV300" s="13" t="s">
        <v>83</v>
      </c>
      <c r="AW300" s="13" t="s">
        <v>30</v>
      </c>
      <c r="AX300" s="13" t="s">
        <v>73</v>
      </c>
      <c r="AY300" s="241" t="s">
        <v>128</v>
      </c>
    </row>
    <row r="301" s="14" customFormat="1">
      <c r="A301" s="14"/>
      <c r="B301" s="242"/>
      <c r="C301" s="243"/>
      <c r="D301" s="232" t="s">
        <v>136</v>
      </c>
      <c r="E301" s="244" t="s">
        <v>1</v>
      </c>
      <c r="F301" s="245" t="s">
        <v>138</v>
      </c>
      <c r="G301" s="243"/>
      <c r="H301" s="246">
        <v>21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2" t="s">
        <v>136</v>
      </c>
      <c r="AU301" s="252" t="s">
        <v>83</v>
      </c>
      <c r="AV301" s="14" t="s">
        <v>135</v>
      </c>
      <c r="AW301" s="14" t="s">
        <v>30</v>
      </c>
      <c r="AX301" s="14" t="s">
        <v>81</v>
      </c>
      <c r="AY301" s="252" t="s">
        <v>128</v>
      </c>
    </row>
    <row r="302" s="12" customFormat="1" ht="22.8" customHeight="1">
      <c r="A302" s="12"/>
      <c r="B302" s="201"/>
      <c r="C302" s="202"/>
      <c r="D302" s="203" t="s">
        <v>72</v>
      </c>
      <c r="E302" s="215" t="s">
        <v>421</v>
      </c>
      <c r="F302" s="215" t="s">
        <v>422</v>
      </c>
      <c r="G302" s="202"/>
      <c r="H302" s="202"/>
      <c r="I302" s="205"/>
      <c r="J302" s="216">
        <f>BK302</f>
        <v>0</v>
      </c>
      <c r="K302" s="202"/>
      <c r="L302" s="207"/>
      <c r="M302" s="208"/>
      <c r="N302" s="209"/>
      <c r="O302" s="209"/>
      <c r="P302" s="210">
        <f>SUM(P303:P310)</f>
        <v>0</v>
      </c>
      <c r="Q302" s="209"/>
      <c r="R302" s="210">
        <f>SUM(R303:R310)</f>
        <v>0</v>
      </c>
      <c r="S302" s="209"/>
      <c r="T302" s="211">
        <f>SUM(T303:T310)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2" t="s">
        <v>81</v>
      </c>
      <c r="AT302" s="213" t="s">
        <v>72</v>
      </c>
      <c r="AU302" s="213" t="s">
        <v>81</v>
      </c>
      <c r="AY302" s="212" t="s">
        <v>128</v>
      </c>
      <c r="BK302" s="214">
        <f>SUM(BK303:BK310)</f>
        <v>0</v>
      </c>
    </row>
    <row r="303" s="2" customFormat="1">
      <c r="A303" s="37"/>
      <c r="B303" s="38"/>
      <c r="C303" s="217" t="s">
        <v>277</v>
      </c>
      <c r="D303" s="217" t="s">
        <v>130</v>
      </c>
      <c r="E303" s="218" t="s">
        <v>423</v>
      </c>
      <c r="F303" s="219" t="s">
        <v>424</v>
      </c>
      <c r="G303" s="220" t="s">
        <v>166</v>
      </c>
      <c r="H303" s="221">
        <v>94.741</v>
      </c>
      <c r="I303" s="222"/>
      <c r="J303" s="223">
        <f>ROUND(I303*H303,2)</f>
        <v>0</v>
      </c>
      <c r="K303" s="219" t="s">
        <v>134</v>
      </c>
      <c r="L303" s="43"/>
      <c r="M303" s="224" t="s">
        <v>1</v>
      </c>
      <c r="N303" s="225" t="s">
        <v>38</v>
      </c>
      <c r="O303" s="90"/>
      <c r="P303" s="226">
        <f>O303*H303</f>
        <v>0</v>
      </c>
      <c r="Q303" s="226">
        <v>0</v>
      </c>
      <c r="R303" s="226">
        <f>Q303*H303</f>
        <v>0</v>
      </c>
      <c r="S303" s="226">
        <v>0</v>
      </c>
      <c r="T303" s="22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8" t="s">
        <v>135</v>
      </c>
      <c r="AT303" s="228" t="s">
        <v>130</v>
      </c>
      <c r="AU303" s="228" t="s">
        <v>83</v>
      </c>
      <c r="AY303" s="16" t="s">
        <v>128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6" t="s">
        <v>81</v>
      </c>
      <c r="BK303" s="229">
        <f>ROUND(I303*H303,2)</f>
        <v>0</v>
      </c>
      <c r="BL303" s="16" t="s">
        <v>135</v>
      </c>
      <c r="BM303" s="228" t="s">
        <v>425</v>
      </c>
    </row>
    <row r="304" s="13" customFormat="1">
      <c r="A304" s="13"/>
      <c r="B304" s="230"/>
      <c r="C304" s="231"/>
      <c r="D304" s="232" t="s">
        <v>136</v>
      </c>
      <c r="E304" s="233" t="s">
        <v>1</v>
      </c>
      <c r="F304" s="234" t="s">
        <v>426</v>
      </c>
      <c r="G304" s="231"/>
      <c r="H304" s="235">
        <v>94.741</v>
      </c>
      <c r="I304" s="236"/>
      <c r="J304" s="231"/>
      <c r="K304" s="231"/>
      <c r="L304" s="237"/>
      <c r="M304" s="238"/>
      <c r="N304" s="239"/>
      <c r="O304" s="239"/>
      <c r="P304" s="239"/>
      <c r="Q304" s="239"/>
      <c r="R304" s="239"/>
      <c r="S304" s="239"/>
      <c r="T304" s="24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1" t="s">
        <v>136</v>
      </c>
      <c r="AU304" s="241" t="s">
        <v>83</v>
      </c>
      <c r="AV304" s="13" t="s">
        <v>83</v>
      </c>
      <c r="AW304" s="13" t="s">
        <v>30</v>
      </c>
      <c r="AX304" s="13" t="s">
        <v>73</v>
      </c>
      <c r="AY304" s="241" t="s">
        <v>128</v>
      </c>
    </row>
    <row r="305" s="14" customFormat="1">
      <c r="A305" s="14"/>
      <c r="B305" s="242"/>
      <c r="C305" s="243"/>
      <c r="D305" s="232" t="s">
        <v>136</v>
      </c>
      <c r="E305" s="244" t="s">
        <v>1</v>
      </c>
      <c r="F305" s="245" t="s">
        <v>138</v>
      </c>
      <c r="G305" s="243"/>
      <c r="H305" s="246">
        <v>94.741</v>
      </c>
      <c r="I305" s="247"/>
      <c r="J305" s="243"/>
      <c r="K305" s="243"/>
      <c r="L305" s="248"/>
      <c r="M305" s="249"/>
      <c r="N305" s="250"/>
      <c r="O305" s="250"/>
      <c r="P305" s="250"/>
      <c r="Q305" s="250"/>
      <c r="R305" s="250"/>
      <c r="S305" s="250"/>
      <c r="T305" s="25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2" t="s">
        <v>136</v>
      </c>
      <c r="AU305" s="252" t="s">
        <v>83</v>
      </c>
      <c r="AV305" s="14" t="s">
        <v>135</v>
      </c>
      <c r="AW305" s="14" t="s">
        <v>30</v>
      </c>
      <c r="AX305" s="14" t="s">
        <v>81</v>
      </c>
      <c r="AY305" s="252" t="s">
        <v>128</v>
      </c>
    </row>
    <row r="306" s="2" customFormat="1">
      <c r="A306" s="37"/>
      <c r="B306" s="38"/>
      <c r="C306" s="217" t="s">
        <v>427</v>
      </c>
      <c r="D306" s="217" t="s">
        <v>130</v>
      </c>
      <c r="E306" s="218" t="s">
        <v>428</v>
      </c>
      <c r="F306" s="219" t="s">
        <v>429</v>
      </c>
      <c r="G306" s="220" t="s">
        <v>166</v>
      </c>
      <c r="H306" s="221">
        <v>94.741</v>
      </c>
      <c r="I306" s="222"/>
      <c r="J306" s="223">
        <f>ROUND(I306*H306,2)</f>
        <v>0</v>
      </c>
      <c r="K306" s="219" t="s">
        <v>134</v>
      </c>
      <c r="L306" s="43"/>
      <c r="M306" s="224" t="s">
        <v>1</v>
      </c>
      <c r="N306" s="225" t="s">
        <v>38</v>
      </c>
      <c r="O306" s="90"/>
      <c r="P306" s="226">
        <f>O306*H306</f>
        <v>0</v>
      </c>
      <c r="Q306" s="226">
        <v>0</v>
      </c>
      <c r="R306" s="226">
        <f>Q306*H306</f>
        <v>0</v>
      </c>
      <c r="S306" s="226">
        <v>0</v>
      </c>
      <c r="T306" s="227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28" t="s">
        <v>135</v>
      </c>
      <c r="AT306" s="228" t="s">
        <v>130</v>
      </c>
      <c r="AU306" s="228" t="s">
        <v>83</v>
      </c>
      <c r="AY306" s="16" t="s">
        <v>128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6" t="s">
        <v>81</v>
      </c>
      <c r="BK306" s="229">
        <f>ROUND(I306*H306,2)</f>
        <v>0</v>
      </c>
      <c r="BL306" s="16" t="s">
        <v>135</v>
      </c>
      <c r="BM306" s="228" t="s">
        <v>430</v>
      </c>
    </row>
    <row r="307" s="2" customFormat="1" ht="16.5" customHeight="1">
      <c r="A307" s="37"/>
      <c r="B307" s="38"/>
      <c r="C307" s="217" t="s">
        <v>283</v>
      </c>
      <c r="D307" s="217" t="s">
        <v>130</v>
      </c>
      <c r="E307" s="218" t="s">
        <v>431</v>
      </c>
      <c r="F307" s="219" t="s">
        <v>432</v>
      </c>
      <c r="G307" s="220" t="s">
        <v>166</v>
      </c>
      <c r="H307" s="221">
        <v>568.44600000000003</v>
      </c>
      <c r="I307" s="222"/>
      <c r="J307" s="223">
        <f>ROUND(I307*H307,2)</f>
        <v>0</v>
      </c>
      <c r="K307" s="219" t="s">
        <v>134</v>
      </c>
      <c r="L307" s="43"/>
      <c r="M307" s="224" t="s">
        <v>1</v>
      </c>
      <c r="N307" s="225" t="s">
        <v>38</v>
      </c>
      <c r="O307" s="90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8" t="s">
        <v>135</v>
      </c>
      <c r="AT307" s="228" t="s">
        <v>130</v>
      </c>
      <c r="AU307" s="228" t="s">
        <v>83</v>
      </c>
      <c r="AY307" s="16" t="s">
        <v>128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6" t="s">
        <v>81</v>
      </c>
      <c r="BK307" s="229">
        <f>ROUND(I307*H307,2)</f>
        <v>0</v>
      </c>
      <c r="BL307" s="16" t="s">
        <v>135</v>
      </c>
      <c r="BM307" s="228" t="s">
        <v>433</v>
      </c>
    </row>
    <row r="308" s="13" customFormat="1">
      <c r="A308" s="13"/>
      <c r="B308" s="230"/>
      <c r="C308" s="231"/>
      <c r="D308" s="232" t="s">
        <v>136</v>
      </c>
      <c r="E308" s="233" t="s">
        <v>1</v>
      </c>
      <c r="F308" s="234" t="s">
        <v>434</v>
      </c>
      <c r="G308" s="231"/>
      <c r="H308" s="235">
        <v>568.44600000000003</v>
      </c>
      <c r="I308" s="236"/>
      <c r="J308" s="231"/>
      <c r="K308" s="231"/>
      <c r="L308" s="237"/>
      <c r="M308" s="238"/>
      <c r="N308" s="239"/>
      <c r="O308" s="239"/>
      <c r="P308" s="239"/>
      <c r="Q308" s="239"/>
      <c r="R308" s="239"/>
      <c r="S308" s="239"/>
      <c r="T308" s="24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1" t="s">
        <v>136</v>
      </c>
      <c r="AU308" s="241" t="s">
        <v>83</v>
      </c>
      <c r="AV308" s="13" t="s">
        <v>83</v>
      </c>
      <c r="AW308" s="13" t="s">
        <v>30</v>
      </c>
      <c r="AX308" s="13" t="s">
        <v>73</v>
      </c>
      <c r="AY308" s="241" t="s">
        <v>128</v>
      </c>
    </row>
    <row r="309" s="14" customFormat="1">
      <c r="A309" s="14"/>
      <c r="B309" s="242"/>
      <c r="C309" s="243"/>
      <c r="D309" s="232" t="s">
        <v>136</v>
      </c>
      <c r="E309" s="244" t="s">
        <v>1</v>
      </c>
      <c r="F309" s="245" t="s">
        <v>138</v>
      </c>
      <c r="G309" s="243"/>
      <c r="H309" s="246">
        <v>568.44600000000003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2" t="s">
        <v>136</v>
      </c>
      <c r="AU309" s="252" t="s">
        <v>83</v>
      </c>
      <c r="AV309" s="14" t="s">
        <v>135</v>
      </c>
      <c r="AW309" s="14" t="s">
        <v>30</v>
      </c>
      <c r="AX309" s="14" t="s">
        <v>81</v>
      </c>
      <c r="AY309" s="252" t="s">
        <v>128</v>
      </c>
    </row>
    <row r="310" s="2" customFormat="1">
      <c r="A310" s="37"/>
      <c r="B310" s="38"/>
      <c r="C310" s="217" t="s">
        <v>435</v>
      </c>
      <c r="D310" s="217" t="s">
        <v>130</v>
      </c>
      <c r="E310" s="218" t="s">
        <v>436</v>
      </c>
      <c r="F310" s="219" t="s">
        <v>165</v>
      </c>
      <c r="G310" s="220" t="s">
        <v>166</v>
      </c>
      <c r="H310" s="221">
        <v>94.741</v>
      </c>
      <c r="I310" s="222"/>
      <c r="J310" s="223">
        <f>ROUND(I310*H310,2)</f>
        <v>0</v>
      </c>
      <c r="K310" s="219" t="s">
        <v>134</v>
      </c>
      <c r="L310" s="43"/>
      <c r="M310" s="224" t="s">
        <v>1</v>
      </c>
      <c r="N310" s="225" t="s">
        <v>38</v>
      </c>
      <c r="O310" s="90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28" t="s">
        <v>135</v>
      </c>
      <c r="AT310" s="228" t="s">
        <v>130</v>
      </c>
      <c r="AU310" s="228" t="s">
        <v>83</v>
      </c>
      <c r="AY310" s="16" t="s">
        <v>128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6" t="s">
        <v>81</v>
      </c>
      <c r="BK310" s="229">
        <f>ROUND(I310*H310,2)</f>
        <v>0</v>
      </c>
      <c r="BL310" s="16" t="s">
        <v>135</v>
      </c>
      <c r="BM310" s="228" t="s">
        <v>437</v>
      </c>
    </row>
    <row r="311" s="12" customFormat="1" ht="22.8" customHeight="1">
      <c r="A311" s="12"/>
      <c r="B311" s="201"/>
      <c r="C311" s="202"/>
      <c r="D311" s="203" t="s">
        <v>72</v>
      </c>
      <c r="E311" s="215" t="s">
        <v>438</v>
      </c>
      <c r="F311" s="215" t="s">
        <v>439</v>
      </c>
      <c r="G311" s="202"/>
      <c r="H311" s="202"/>
      <c r="I311" s="205"/>
      <c r="J311" s="216">
        <f>BK311</f>
        <v>0</v>
      </c>
      <c r="K311" s="202"/>
      <c r="L311" s="207"/>
      <c r="M311" s="208"/>
      <c r="N311" s="209"/>
      <c r="O311" s="209"/>
      <c r="P311" s="210">
        <f>P312</f>
        <v>0</v>
      </c>
      <c r="Q311" s="209"/>
      <c r="R311" s="210">
        <f>R312</f>
        <v>0</v>
      </c>
      <c r="S311" s="209"/>
      <c r="T311" s="211">
        <f>T312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2" t="s">
        <v>81</v>
      </c>
      <c r="AT311" s="213" t="s">
        <v>72</v>
      </c>
      <c r="AU311" s="213" t="s">
        <v>81</v>
      </c>
      <c r="AY311" s="212" t="s">
        <v>128</v>
      </c>
      <c r="BK311" s="214">
        <f>BK312</f>
        <v>0</v>
      </c>
    </row>
    <row r="312" s="2" customFormat="1">
      <c r="A312" s="37"/>
      <c r="B312" s="38"/>
      <c r="C312" s="217" t="s">
        <v>287</v>
      </c>
      <c r="D312" s="217" t="s">
        <v>130</v>
      </c>
      <c r="E312" s="218" t="s">
        <v>440</v>
      </c>
      <c r="F312" s="219" t="s">
        <v>441</v>
      </c>
      <c r="G312" s="220" t="s">
        <v>166</v>
      </c>
      <c r="H312" s="221">
        <v>127.497</v>
      </c>
      <c r="I312" s="222"/>
      <c r="J312" s="223">
        <f>ROUND(I312*H312,2)</f>
        <v>0</v>
      </c>
      <c r="K312" s="219" t="s">
        <v>134</v>
      </c>
      <c r="L312" s="43"/>
      <c r="M312" s="224" t="s">
        <v>1</v>
      </c>
      <c r="N312" s="225" t="s">
        <v>38</v>
      </c>
      <c r="O312" s="90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8" t="s">
        <v>135</v>
      </c>
      <c r="AT312" s="228" t="s">
        <v>130</v>
      </c>
      <c r="AU312" s="228" t="s">
        <v>83</v>
      </c>
      <c r="AY312" s="16" t="s">
        <v>128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6" t="s">
        <v>81</v>
      </c>
      <c r="BK312" s="229">
        <f>ROUND(I312*H312,2)</f>
        <v>0</v>
      </c>
      <c r="BL312" s="16" t="s">
        <v>135</v>
      </c>
      <c r="BM312" s="228" t="s">
        <v>442</v>
      </c>
    </row>
    <row r="313" s="12" customFormat="1" ht="25.92" customHeight="1">
      <c r="A313" s="12"/>
      <c r="B313" s="201"/>
      <c r="C313" s="202"/>
      <c r="D313" s="203" t="s">
        <v>72</v>
      </c>
      <c r="E313" s="204" t="s">
        <v>443</v>
      </c>
      <c r="F313" s="204" t="s">
        <v>444</v>
      </c>
      <c r="G313" s="202"/>
      <c r="H313" s="202"/>
      <c r="I313" s="205"/>
      <c r="J313" s="206">
        <f>BK313</f>
        <v>0</v>
      </c>
      <c r="K313" s="202"/>
      <c r="L313" s="207"/>
      <c r="M313" s="208"/>
      <c r="N313" s="209"/>
      <c r="O313" s="209"/>
      <c r="P313" s="210">
        <f>P314+P363+P370</f>
        <v>0</v>
      </c>
      <c r="Q313" s="209"/>
      <c r="R313" s="210">
        <f>R314+R363+R370</f>
        <v>0.81345329340000005</v>
      </c>
      <c r="S313" s="209"/>
      <c r="T313" s="211">
        <f>T314+T363+T370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2" t="s">
        <v>83</v>
      </c>
      <c r="AT313" s="213" t="s">
        <v>72</v>
      </c>
      <c r="AU313" s="213" t="s">
        <v>73</v>
      </c>
      <c r="AY313" s="212" t="s">
        <v>128</v>
      </c>
      <c r="BK313" s="214">
        <f>BK314+BK363+BK370</f>
        <v>0</v>
      </c>
    </row>
    <row r="314" s="12" customFormat="1" ht="22.8" customHeight="1">
      <c r="A314" s="12"/>
      <c r="B314" s="201"/>
      <c r="C314" s="202"/>
      <c r="D314" s="203" t="s">
        <v>72</v>
      </c>
      <c r="E314" s="215" t="s">
        <v>445</v>
      </c>
      <c r="F314" s="215" t="s">
        <v>446</v>
      </c>
      <c r="G314" s="202"/>
      <c r="H314" s="202"/>
      <c r="I314" s="205"/>
      <c r="J314" s="216">
        <f>BK314</f>
        <v>0</v>
      </c>
      <c r="K314" s="202"/>
      <c r="L314" s="207"/>
      <c r="M314" s="208"/>
      <c r="N314" s="209"/>
      <c r="O314" s="209"/>
      <c r="P314" s="210">
        <f>SUM(P315:P362)</f>
        <v>0</v>
      </c>
      <c r="Q314" s="209"/>
      <c r="R314" s="210">
        <f>SUM(R315:R362)</f>
        <v>0.16474557339999998</v>
      </c>
      <c r="S314" s="209"/>
      <c r="T314" s="211">
        <f>SUM(T315:T362)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2" t="s">
        <v>83</v>
      </c>
      <c r="AT314" s="213" t="s">
        <v>72</v>
      </c>
      <c r="AU314" s="213" t="s">
        <v>81</v>
      </c>
      <c r="AY314" s="212" t="s">
        <v>128</v>
      </c>
      <c r="BK314" s="214">
        <f>SUM(BK315:BK362)</f>
        <v>0</v>
      </c>
    </row>
    <row r="315" s="2" customFormat="1">
      <c r="A315" s="37"/>
      <c r="B315" s="38"/>
      <c r="C315" s="217" t="s">
        <v>447</v>
      </c>
      <c r="D315" s="217" t="s">
        <v>130</v>
      </c>
      <c r="E315" s="218" t="s">
        <v>448</v>
      </c>
      <c r="F315" s="219" t="s">
        <v>449</v>
      </c>
      <c r="G315" s="220" t="s">
        <v>202</v>
      </c>
      <c r="H315" s="221">
        <v>64.444999999999993</v>
      </c>
      <c r="I315" s="222"/>
      <c r="J315" s="223">
        <f>ROUND(I315*H315,2)</f>
        <v>0</v>
      </c>
      <c r="K315" s="219" t="s">
        <v>134</v>
      </c>
      <c r="L315" s="43"/>
      <c r="M315" s="224" t="s">
        <v>1</v>
      </c>
      <c r="N315" s="225" t="s">
        <v>38</v>
      </c>
      <c r="O315" s="90"/>
      <c r="P315" s="226">
        <f>O315*H315</f>
        <v>0</v>
      </c>
      <c r="Q315" s="226">
        <v>0</v>
      </c>
      <c r="R315" s="226">
        <f>Q315*H315</f>
        <v>0</v>
      </c>
      <c r="S315" s="226">
        <v>0</v>
      </c>
      <c r="T315" s="22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8" t="s">
        <v>171</v>
      </c>
      <c r="AT315" s="228" t="s">
        <v>130</v>
      </c>
      <c r="AU315" s="228" t="s">
        <v>83</v>
      </c>
      <c r="AY315" s="16" t="s">
        <v>128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6" t="s">
        <v>81</v>
      </c>
      <c r="BK315" s="229">
        <f>ROUND(I315*H315,2)</f>
        <v>0</v>
      </c>
      <c r="BL315" s="16" t="s">
        <v>171</v>
      </c>
      <c r="BM315" s="228" t="s">
        <v>450</v>
      </c>
    </row>
    <row r="316" s="13" customFormat="1">
      <c r="A316" s="13"/>
      <c r="B316" s="230"/>
      <c r="C316" s="231"/>
      <c r="D316" s="232" t="s">
        <v>136</v>
      </c>
      <c r="E316" s="233" t="s">
        <v>1</v>
      </c>
      <c r="F316" s="234" t="s">
        <v>451</v>
      </c>
      <c r="G316" s="231"/>
      <c r="H316" s="235">
        <v>37.366999999999997</v>
      </c>
      <c r="I316" s="236"/>
      <c r="J316" s="231"/>
      <c r="K316" s="231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136</v>
      </c>
      <c r="AU316" s="241" t="s">
        <v>83</v>
      </c>
      <c r="AV316" s="13" t="s">
        <v>83</v>
      </c>
      <c r="AW316" s="13" t="s">
        <v>30</v>
      </c>
      <c r="AX316" s="13" t="s">
        <v>73</v>
      </c>
      <c r="AY316" s="241" t="s">
        <v>128</v>
      </c>
    </row>
    <row r="317" s="13" customFormat="1">
      <c r="A317" s="13"/>
      <c r="B317" s="230"/>
      <c r="C317" s="231"/>
      <c r="D317" s="232" t="s">
        <v>136</v>
      </c>
      <c r="E317" s="233" t="s">
        <v>1</v>
      </c>
      <c r="F317" s="234" t="s">
        <v>452</v>
      </c>
      <c r="G317" s="231"/>
      <c r="H317" s="235">
        <v>27.077999999999999</v>
      </c>
      <c r="I317" s="236"/>
      <c r="J317" s="231"/>
      <c r="K317" s="231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136</v>
      </c>
      <c r="AU317" s="241" t="s">
        <v>83</v>
      </c>
      <c r="AV317" s="13" t="s">
        <v>83</v>
      </c>
      <c r="AW317" s="13" t="s">
        <v>30</v>
      </c>
      <c r="AX317" s="13" t="s">
        <v>73</v>
      </c>
      <c r="AY317" s="241" t="s">
        <v>128</v>
      </c>
    </row>
    <row r="318" s="14" customFormat="1">
      <c r="A318" s="14"/>
      <c r="B318" s="242"/>
      <c r="C318" s="243"/>
      <c r="D318" s="232" t="s">
        <v>136</v>
      </c>
      <c r="E318" s="244" t="s">
        <v>1</v>
      </c>
      <c r="F318" s="245" t="s">
        <v>138</v>
      </c>
      <c r="G318" s="243"/>
      <c r="H318" s="246">
        <v>64.444999999999993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2" t="s">
        <v>136</v>
      </c>
      <c r="AU318" s="252" t="s">
        <v>83</v>
      </c>
      <c r="AV318" s="14" t="s">
        <v>135</v>
      </c>
      <c r="AW318" s="14" t="s">
        <v>30</v>
      </c>
      <c r="AX318" s="14" t="s">
        <v>81</v>
      </c>
      <c r="AY318" s="252" t="s">
        <v>128</v>
      </c>
    </row>
    <row r="319" s="2" customFormat="1" ht="16.5" customHeight="1">
      <c r="A319" s="37"/>
      <c r="B319" s="38"/>
      <c r="C319" s="253" t="s">
        <v>293</v>
      </c>
      <c r="D319" s="253" t="s">
        <v>216</v>
      </c>
      <c r="E319" s="254" t="s">
        <v>453</v>
      </c>
      <c r="F319" s="255" t="s">
        <v>454</v>
      </c>
      <c r="G319" s="256" t="s">
        <v>166</v>
      </c>
      <c r="H319" s="257">
        <v>0.021999999999999999</v>
      </c>
      <c r="I319" s="258"/>
      <c r="J319" s="259">
        <f>ROUND(I319*H319,2)</f>
        <v>0</v>
      </c>
      <c r="K319" s="255" t="s">
        <v>134</v>
      </c>
      <c r="L319" s="260"/>
      <c r="M319" s="261" t="s">
        <v>1</v>
      </c>
      <c r="N319" s="262" t="s">
        <v>38</v>
      </c>
      <c r="O319" s="90"/>
      <c r="P319" s="226">
        <f>O319*H319</f>
        <v>0</v>
      </c>
      <c r="Q319" s="226">
        <v>1</v>
      </c>
      <c r="R319" s="226">
        <f>Q319*H319</f>
        <v>0.021999999999999999</v>
      </c>
      <c r="S319" s="226">
        <v>0</v>
      </c>
      <c r="T319" s="22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28" t="s">
        <v>207</v>
      </c>
      <c r="AT319" s="228" t="s">
        <v>216</v>
      </c>
      <c r="AU319" s="228" t="s">
        <v>83</v>
      </c>
      <c r="AY319" s="16" t="s">
        <v>128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6" t="s">
        <v>81</v>
      </c>
      <c r="BK319" s="229">
        <f>ROUND(I319*H319,2)</f>
        <v>0</v>
      </c>
      <c r="BL319" s="16" t="s">
        <v>171</v>
      </c>
      <c r="BM319" s="228" t="s">
        <v>455</v>
      </c>
    </row>
    <row r="320" s="2" customFormat="1">
      <c r="A320" s="37"/>
      <c r="B320" s="38"/>
      <c r="C320" s="39"/>
      <c r="D320" s="232" t="s">
        <v>225</v>
      </c>
      <c r="E320" s="39"/>
      <c r="F320" s="263" t="s">
        <v>456</v>
      </c>
      <c r="G320" s="39"/>
      <c r="H320" s="39"/>
      <c r="I320" s="264"/>
      <c r="J320" s="39"/>
      <c r="K320" s="39"/>
      <c r="L320" s="43"/>
      <c r="M320" s="265"/>
      <c r="N320" s="266"/>
      <c r="O320" s="90"/>
      <c r="P320" s="90"/>
      <c r="Q320" s="90"/>
      <c r="R320" s="90"/>
      <c r="S320" s="90"/>
      <c r="T320" s="91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225</v>
      </c>
      <c r="AU320" s="16" t="s">
        <v>83</v>
      </c>
    </row>
    <row r="321" s="13" customFormat="1">
      <c r="A321" s="13"/>
      <c r="B321" s="230"/>
      <c r="C321" s="231"/>
      <c r="D321" s="232" t="s">
        <v>136</v>
      </c>
      <c r="E321" s="233" t="s">
        <v>1</v>
      </c>
      <c r="F321" s="234" t="s">
        <v>457</v>
      </c>
      <c r="G321" s="231"/>
      <c r="H321" s="235">
        <v>0.021999999999999999</v>
      </c>
      <c r="I321" s="236"/>
      <c r="J321" s="231"/>
      <c r="K321" s="231"/>
      <c r="L321" s="237"/>
      <c r="M321" s="238"/>
      <c r="N321" s="239"/>
      <c r="O321" s="239"/>
      <c r="P321" s="239"/>
      <c r="Q321" s="239"/>
      <c r="R321" s="239"/>
      <c r="S321" s="239"/>
      <c r="T321" s="24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1" t="s">
        <v>136</v>
      </c>
      <c r="AU321" s="241" t="s">
        <v>83</v>
      </c>
      <c r="AV321" s="13" t="s">
        <v>83</v>
      </c>
      <c r="AW321" s="13" t="s">
        <v>30</v>
      </c>
      <c r="AX321" s="13" t="s">
        <v>73</v>
      </c>
      <c r="AY321" s="241" t="s">
        <v>128</v>
      </c>
    </row>
    <row r="322" s="14" customFormat="1">
      <c r="A322" s="14"/>
      <c r="B322" s="242"/>
      <c r="C322" s="243"/>
      <c r="D322" s="232" t="s">
        <v>136</v>
      </c>
      <c r="E322" s="244" t="s">
        <v>1</v>
      </c>
      <c r="F322" s="245" t="s">
        <v>138</v>
      </c>
      <c r="G322" s="243"/>
      <c r="H322" s="246">
        <v>0.021999999999999999</v>
      </c>
      <c r="I322" s="247"/>
      <c r="J322" s="243"/>
      <c r="K322" s="243"/>
      <c r="L322" s="248"/>
      <c r="M322" s="249"/>
      <c r="N322" s="250"/>
      <c r="O322" s="250"/>
      <c r="P322" s="250"/>
      <c r="Q322" s="250"/>
      <c r="R322" s="250"/>
      <c r="S322" s="250"/>
      <c r="T322" s="25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2" t="s">
        <v>136</v>
      </c>
      <c r="AU322" s="252" t="s">
        <v>83</v>
      </c>
      <c r="AV322" s="14" t="s">
        <v>135</v>
      </c>
      <c r="AW322" s="14" t="s">
        <v>30</v>
      </c>
      <c r="AX322" s="14" t="s">
        <v>81</v>
      </c>
      <c r="AY322" s="252" t="s">
        <v>128</v>
      </c>
    </row>
    <row r="323" s="2" customFormat="1">
      <c r="A323" s="37"/>
      <c r="B323" s="38"/>
      <c r="C323" s="217" t="s">
        <v>458</v>
      </c>
      <c r="D323" s="217" t="s">
        <v>130</v>
      </c>
      <c r="E323" s="218" t="s">
        <v>459</v>
      </c>
      <c r="F323" s="219" t="s">
        <v>460</v>
      </c>
      <c r="G323" s="220" t="s">
        <v>202</v>
      </c>
      <c r="H323" s="221">
        <v>74.733999999999995</v>
      </c>
      <c r="I323" s="222"/>
      <c r="J323" s="223">
        <f>ROUND(I323*H323,2)</f>
        <v>0</v>
      </c>
      <c r="K323" s="219" t="s">
        <v>134</v>
      </c>
      <c r="L323" s="43"/>
      <c r="M323" s="224" t="s">
        <v>1</v>
      </c>
      <c r="N323" s="225" t="s">
        <v>38</v>
      </c>
      <c r="O323" s="90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8" t="s">
        <v>171</v>
      </c>
      <c r="AT323" s="228" t="s">
        <v>130</v>
      </c>
      <c r="AU323" s="228" t="s">
        <v>83</v>
      </c>
      <c r="AY323" s="16" t="s">
        <v>128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6" t="s">
        <v>81</v>
      </c>
      <c r="BK323" s="229">
        <f>ROUND(I323*H323,2)</f>
        <v>0</v>
      </c>
      <c r="BL323" s="16" t="s">
        <v>171</v>
      </c>
      <c r="BM323" s="228" t="s">
        <v>461</v>
      </c>
    </row>
    <row r="324" s="13" customFormat="1">
      <c r="A324" s="13"/>
      <c r="B324" s="230"/>
      <c r="C324" s="231"/>
      <c r="D324" s="232" t="s">
        <v>136</v>
      </c>
      <c r="E324" s="233" t="s">
        <v>1</v>
      </c>
      <c r="F324" s="234" t="s">
        <v>462</v>
      </c>
      <c r="G324" s="231"/>
      <c r="H324" s="235">
        <v>74.733999999999995</v>
      </c>
      <c r="I324" s="236"/>
      <c r="J324" s="231"/>
      <c r="K324" s="231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136</v>
      </c>
      <c r="AU324" s="241" t="s">
        <v>83</v>
      </c>
      <c r="AV324" s="13" t="s">
        <v>83</v>
      </c>
      <c r="AW324" s="13" t="s">
        <v>30</v>
      </c>
      <c r="AX324" s="13" t="s">
        <v>73</v>
      </c>
      <c r="AY324" s="241" t="s">
        <v>128</v>
      </c>
    </row>
    <row r="325" s="14" customFormat="1">
      <c r="A325" s="14"/>
      <c r="B325" s="242"/>
      <c r="C325" s="243"/>
      <c r="D325" s="232" t="s">
        <v>136</v>
      </c>
      <c r="E325" s="244" t="s">
        <v>1</v>
      </c>
      <c r="F325" s="245" t="s">
        <v>138</v>
      </c>
      <c r="G325" s="243"/>
      <c r="H325" s="246">
        <v>74.733999999999995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2" t="s">
        <v>136</v>
      </c>
      <c r="AU325" s="252" t="s">
        <v>83</v>
      </c>
      <c r="AV325" s="14" t="s">
        <v>135</v>
      </c>
      <c r="AW325" s="14" t="s">
        <v>30</v>
      </c>
      <c r="AX325" s="14" t="s">
        <v>81</v>
      </c>
      <c r="AY325" s="252" t="s">
        <v>128</v>
      </c>
    </row>
    <row r="326" s="2" customFormat="1" ht="16.5" customHeight="1">
      <c r="A326" s="37"/>
      <c r="B326" s="38"/>
      <c r="C326" s="253" t="s">
        <v>299</v>
      </c>
      <c r="D326" s="253" t="s">
        <v>216</v>
      </c>
      <c r="E326" s="254" t="s">
        <v>463</v>
      </c>
      <c r="F326" s="255" t="s">
        <v>464</v>
      </c>
      <c r="G326" s="256" t="s">
        <v>166</v>
      </c>
      <c r="H326" s="257">
        <v>0.031</v>
      </c>
      <c r="I326" s="258"/>
      <c r="J326" s="259">
        <f>ROUND(I326*H326,2)</f>
        <v>0</v>
      </c>
      <c r="K326" s="255" t="s">
        <v>134</v>
      </c>
      <c r="L326" s="260"/>
      <c r="M326" s="261" t="s">
        <v>1</v>
      </c>
      <c r="N326" s="262" t="s">
        <v>38</v>
      </c>
      <c r="O326" s="90"/>
      <c r="P326" s="226">
        <f>O326*H326</f>
        <v>0</v>
      </c>
      <c r="Q326" s="226">
        <v>1</v>
      </c>
      <c r="R326" s="226">
        <f>Q326*H326</f>
        <v>0.031</v>
      </c>
      <c r="S326" s="226">
        <v>0</v>
      </c>
      <c r="T326" s="22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28" t="s">
        <v>207</v>
      </c>
      <c r="AT326" s="228" t="s">
        <v>216</v>
      </c>
      <c r="AU326" s="228" t="s">
        <v>83</v>
      </c>
      <c r="AY326" s="16" t="s">
        <v>128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6" t="s">
        <v>81</v>
      </c>
      <c r="BK326" s="229">
        <f>ROUND(I326*H326,2)</f>
        <v>0</v>
      </c>
      <c r="BL326" s="16" t="s">
        <v>171</v>
      </c>
      <c r="BM326" s="228" t="s">
        <v>465</v>
      </c>
    </row>
    <row r="327" s="2" customFormat="1">
      <c r="A327" s="37"/>
      <c r="B327" s="38"/>
      <c r="C327" s="39"/>
      <c r="D327" s="232" t="s">
        <v>225</v>
      </c>
      <c r="E327" s="39"/>
      <c r="F327" s="263" t="s">
        <v>466</v>
      </c>
      <c r="G327" s="39"/>
      <c r="H327" s="39"/>
      <c r="I327" s="264"/>
      <c r="J327" s="39"/>
      <c r="K327" s="39"/>
      <c r="L327" s="43"/>
      <c r="M327" s="265"/>
      <c r="N327" s="266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225</v>
      </c>
      <c r="AU327" s="16" t="s">
        <v>83</v>
      </c>
    </row>
    <row r="328" s="13" customFormat="1">
      <c r="A328" s="13"/>
      <c r="B328" s="230"/>
      <c r="C328" s="231"/>
      <c r="D328" s="232" t="s">
        <v>136</v>
      </c>
      <c r="E328" s="233" t="s">
        <v>1</v>
      </c>
      <c r="F328" s="234" t="s">
        <v>467</v>
      </c>
      <c r="G328" s="231"/>
      <c r="H328" s="235">
        <v>0.031</v>
      </c>
      <c r="I328" s="236"/>
      <c r="J328" s="231"/>
      <c r="K328" s="231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136</v>
      </c>
      <c r="AU328" s="241" t="s">
        <v>83</v>
      </c>
      <c r="AV328" s="13" t="s">
        <v>83</v>
      </c>
      <c r="AW328" s="13" t="s">
        <v>30</v>
      </c>
      <c r="AX328" s="13" t="s">
        <v>73</v>
      </c>
      <c r="AY328" s="241" t="s">
        <v>128</v>
      </c>
    </row>
    <row r="329" s="14" customFormat="1">
      <c r="A329" s="14"/>
      <c r="B329" s="242"/>
      <c r="C329" s="243"/>
      <c r="D329" s="232" t="s">
        <v>136</v>
      </c>
      <c r="E329" s="244" t="s">
        <v>1</v>
      </c>
      <c r="F329" s="245" t="s">
        <v>138</v>
      </c>
      <c r="G329" s="243"/>
      <c r="H329" s="246">
        <v>0.031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2" t="s">
        <v>136</v>
      </c>
      <c r="AU329" s="252" t="s">
        <v>83</v>
      </c>
      <c r="AV329" s="14" t="s">
        <v>135</v>
      </c>
      <c r="AW329" s="14" t="s">
        <v>30</v>
      </c>
      <c r="AX329" s="14" t="s">
        <v>81</v>
      </c>
      <c r="AY329" s="252" t="s">
        <v>128</v>
      </c>
    </row>
    <row r="330" s="2" customFormat="1">
      <c r="A330" s="37"/>
      <c r="B330" s="38"/>
      <c r="C330" s="217" t="s">
        <v>468</v>
      </c>
      <c r="D330" s="217" t="s">
        <v>130</v>
      </c>
      <c r="E330" s="218" t="s">
        <v>469</v>
      </c>
      <c r="F330" s="219" t="s">
        <v>470</v>
      </c>
      <c r="G330" s="220" t="s">
        <v>202</v>
      </c>
      <c r="H330" s="221">
        <v>46</v>
      </c>
      <c r="I330" s="222"/>
      <c r="J330" s="223">
        <f>ROUND(I330*H330,2)</f>
        <v>0</v>
      </c>
      <c r="K330" s="219" t="s">
        <v>134</v>
      </c>
      <c r="L330" s="43"/>
      <c r="M330" s="224" t="s">
        <v>1</v>
      </c>
      <c r="N330" s="225" t="s">
        <v>38</v>
      </c>
      <c r="O330" s="90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8" t="s">
        <v>171</v>
      </c>
      <c r="AT330" s="228" t="s">
        <v>130</v>
      </c>
      <c r="AU330" s="228" t="s">
        <v>83</v>
      </c>
      <c r="AY330" s="16" t="s">
        <v>128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6" t="s">
        <v>81</v>
      </c>
      <c r="BK330" s="229">
        <f>ROUND(I330*H330,2)</f>
        <v>0</v>
      </c>
      <c r="BL330" s="16" t="s">
        <v>171</v>
      </c>
      <c r="BM330" s="228" t="s">
        <v>471</v>
      </c>
    </row>
    <row r="331" s="13" customFormat="1">
      <c r="A331" s="13"/>
      <c r="B331" s="230"/>
      <c r="C331" s="231"/>
      <c r="D331" s="232" t="s">
        <v>136</v>
      </c>
      <c r="E331" s="233" t="s">
        <v>1</v>
      </c>
      <c r="F331" s="234" t="s">
        <v>472</v>
      </c>
      <c r="G331" s="231"/>
      <c r="H331" s="235">
        <v>46</v>
      </c>
      <c r="I331" s="236"/>
      <c r="J331" s="231"/>
      <c r="K331" s="231"/>
      <c r="L331" s="237"/>
      <c r="M331" s="238"/>
      <c r="N331" s="239"/>
      <c r="O331" s="239"/>
      <c r="P331" s="239"/>
      <c r="Q331" s="239"/>
      <c r="R331" s="239"/>
      <c r="S331" s="239"/>
      <c r="T331" s="24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1" t="s">
        <v>136</v>
      </c>
      <c r="AU331" s="241" t="s">
        <v>83</v>
      </c>
      <c r="AV331" s="13" t="s">
        <v>83</v>
      </c>
      <c r="AW331" s="13" t="s">
        <v>30</v>
      </c>
      <c r="AX331" s="13" t="s">
        <v>73</v>
      </c>
      <c r="AY331" s="241" t="s">
        <v>128</v>
      </c>
    </row>
    <row r="332" s="14" customFormat="1">
      <c r="A332" s="14"/>
      <c r="B332" s="242"/>
      <c r="C332" s="243"/>
      <c r="D332" s="232" t="s">
        <v>136</v>
      </c>
      <c r="E332" s="244" t="s">
        <v>1</v>
      </c>
      <c r="F332" s="245" t="s">
        <v>138</v>
      </c>
      <c r="G332" s="243"/>
      <c r="H332" s="246">
        <v>46</v>
      </c>
      <c r="I332" s="247"/>
      <c r="J332" s="243"/>
      <c r="K332" s="243"/>
      <c r="L332" s="248"/>
      <c r="M332" s="249"/>
      <c r="N332" s="250"/>
      <c r="O332" s="250"/>
      <c r="P332" s="250"/>
      <c r="Q332" s="250"/>
      <c r="R332" s="250"/>
      <c r="S332" s="250"/>
      <c r="T332" s="25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2" t="s">
        <v>136</v>
      </c>
      <c r="AU332" s="252" t="s">
        <v>83</v>
      </c>
      <c r="AV332" s="14" t="s">
        <v>135</v>
      </c>
      <c r="AW332" s="14" t="s">
        <v>30</v>
      </c>
      <c r="AX332" s="14" t="s">
        <v>81</v>
      </c>
      <c r="AY332" s="252" t="s">
        <v>128</v>
      </c>
    </row>
    <row r="333" s="2" customFormat="1">
      <c r="A333" s="37"/>
      <c r="B333" s="38"/>
      <c r="C333" s="253" t="s">
        <v>305</v>
      </c>
      <c r="D333" s="253" t="s">
        <v>216</v>
      </c>
      <c r="E333" s="254" t="s">
        <v>473</v>
      </c>
      <c r="F333" s="255" t="s">
        <v>474</v>
      </c>
      <c r="G333" s="256" t="s">
        <v>202</v>
      </c>
      <c r="H333" s="257">
        <v>53.613</v>
      </c>
      <c r="I333" s="258"/>
      <c r="J333" s="259">
        <f>ROUND(I333*H333,2)</f>
        <v>0</v>
      </c>
      <c r="K333" s="255" t="s">
        <v>1</v>
      </c>
      <c r="L333" s="260"/>
      <c r="M333" s="261" t="s">
        <v>1</v>
      </c>
      <c r="N333" s="262" t="s">
        <v>38</v>
      </c>
      <c r="O333" s="90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28" t="s">
        <v>207</v>
      </c>
      <c r="AT333" s="228" t="s">
        <v>216</v>
      </c>
      <c r="AU333" s="228" t="s">
        <v>83</v>
      </c>
      <c r="AY333" s="16" t="s">
        <v>128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6" t="s">
        <v>81</v>
      </c>
      <c r="BK333" s="229">
        <f>ROUND(I333*H333,2)</f>
        <v>0</v>
      </c>
      <c r="BL333" s="16" t="s">
        <v>171</v>
      </c>
      <c r="BM333" s="228" t="s">
        <v>475</v>
      </c>
    </row>
    <row r="334" s="13" customFormat="1">
      <c r="A334" s="13"/>
      <c r="B334" s="230"/>
      <c r="C334" s="231"/>
      <c r="D334" s="232" t="s">
        <v>136</v>
      </c>
      <c r="E334" s="233" t="s">
        <v>1</v>
      </c>
      <c r="F334" s="234" t="s">
        <v>476</v>
      </c>
      <c r="G334" s="231"/>
      <c r="H334" s="235">
        <v>53.613</v>
      </c>
      <c r="I334" s="236"/>
      <c r="J334" s="231"/>
      <c r="K334" s="231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136</v>
      </c>
      <c r="AU334" s="241" t="s">
        <v>83</v>
      </c>
      <c r="AV334" s="13" t="s">
        <v>83</v>
      </c>
      <c r="AW334" s="13" t="s">
        <v>30</v>
      </c>
      <c r="AX334" s="13" t="s">
        <v>73</v>
      </c>
      <c r="AY334" s="241" t="s">
        <v>128</v>
      </c>
    </row>
    <row r="335" s="14" customFormat="1">
      <c r="A335" s="14"/>
      <c r="B335" s="242"/>
      <c r="C335" s="243"/>
      <c r="D335" s="232" t="s">
        <v>136</v>
      </c>
      <c r="E335" s="244" t="s">
        <v>1</v>
      </c>
      <c r="F335" s="245" t="s">
        <v>138</v>
      </c>
      <c r="G335" s="243"/>
      <c r="H335" s="246">
        <v>53.613</v>
      </c>
      <c r="I335" s="247"/>
      <c r="J335" s="243"/>
      <c r="K335" s="243"/>
      <c r="L335" s="248"/>
      <c r="M335" s="249"/>
      <c r="N335" s="250"/>
      <c r="O335" s="250"/>
      <c r="P335" s="250"/>
      <c r="Q335" s="250"/>
      <c r="R335" s="250"/>
      <c r="S335" s="250"/>
      <c r="T335" s="25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2" t="s">
        <v>136</v>
      </c>
      <c r="AU335" s="252" t="s">
        <v>83</v>
      </c>
      <c r="AV335" s="14" t="s">
        <v>135</v>
      </c>
      <c r="AW335" s="14" t="s">
        <v>30</v>
      </c>
      <c r="AX335" s="14" t="s">
        <v>81</v>
      </c>
      <c r="AY335" s="252" t="s">
        <v>128</v>
      </c>
    </row>
    <row r="336" s="2" customFormat="1" ht="21.75" customHeight="1">
      <c r="A336" s="37"/>
      <c r="B336" s="38"/>
      <c r="C336" s="217" t="s">
        <v>477</v>
      </c>
      <c r="D336" s="217" t="s">
        <v>130</v>
      </c>
      <c r="E336" s="218" t="s">
        <v>478</v>
      </c>
      <c r="F336" s="219" t="s">
        <v>479</v>
      </c>
      <c r="G336" s="220" t="s">
        <v>202</v>
      </c>
      <c r="H336" s="221">
        <v>27.077999999999999</v>
      </c>
      <c r="I336" s="222"/>
      <c r="J336" s="223">
        <f>ROUND(I336*H336,2)</f>
        <v>0</v>
      </c>
      <c r="K336" s="219" t="s">
        <v>134</v>
      </c>
      <c r="L336" s="43"/>
      <c r="M336" s="224" t="s">
        <v>1</v>
      </c>
      <c r="N336" s="225" t="s">
        <v>38</v>
      </c>
      <c r="O336" s="90"/>
      <c r="P336" s="226">
        <f>O336*H336</f>
        <v>0</v>
      </c>
      <c r="Q336" s="226">
        <v>0.00037530000000000002</v>
      </c>
      <c r="R336" s="226">
        <f>Q336*H336</f>
        <v>0.010162373400000001</v>
      </c>
      <c r="S336" s="226">
        <v>0</v>
      </c>
      <c r="T336" s="227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28" t="s">
        <v>171</v>
      </c>
      <c r="AT336" s="228" t="s">
        <v>130</v>
      </c>
      <c r="AU336" s="228" t="s">
        <v>83</v>
      </c>
      <c r="AY336" s="16" t="s">
        <v>128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16" t="s">
        <v>81</v>
      </c>
      <c r="BK336" s="229">
        <f>ROUND(I336*H336,2)</f>
        <v>0</v>
      </c>
      <c r="BL336" s="16" t="s">
        <v>171</v>
      </c>
      <c r="BM336" s="228" t="s">
        <v>480</v>
      </c>
    </row>
    <row r="337" s="13" customFormat="1">
      <c r="A337" s="13"/>
      <c r="B337" s="230"/>
      <c r="C337" s="231"/>
      <c r="D337" s="232" t="s">
        <v>136</v>
      </c>
      <c r="E337" s="233" t="s">
        <v>1</v>
      </c>
      <c r="F337" s="234" t="s">
        <v>481</v>
      </c>
      <c r="G337" s="231"/>
      <c r="H337" s="235">
        <v>17.417000000000002</v>
      </c>
      <c r="I337" s="236"/>
      <c r="J337" s="231"/>
      <c r="K337" s="231"/>
      <c r="L337" s="237"/>
      <c r="M337" s="238"/>
      <c r="N337" s="239"/>
      <c r="O337" s="239"/>
      <c r="P337" s="239"/>
      <c r="Q337" s="239"/>
      <c r="R337" s="239"/>
      <c r="S337" s="239"/>
      <c r="T337" s="24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1" t="s">
        <v>136</v>
      </c>
      <c r="AU337" s="241" t="s">
        <v>83</v>
      </c>
      <c r="AV337" s="13" t="s">
        <v>83</v>
      </c>
      <c r="AW337" s="13" t="s">
        <v>30</v>
      </c>
      <c r="AX337" s="13" t="s">
        <v>73</v>
      </c>
      <c r="AY337" s="241" t="s">
        <v>128</v>
      </c>
    </row>
    <row r="338" s="13" customFormat="1">
      <c r="A338" s="13"/>
      <c r="B338" s="230"/>
      <c r="C338" s="231"/>
      <c r="D338" s="232" t="s">
        <v>136</v>
      </c>
      <c r="E338" s="233" t="s">
        <v>1</v>
      </c>
      <c r="F338" s="234" t="s">
        <v>482</v>
      </c>
      <c r="G338" s="231"/>
      <c r="H338" s="235">
        <v>9.6609999999999996</v>
      </c>
      <c r="I338" s="236"/>
      <c r="J338" s="231"/>
      <c r="K338" s="231"/>
      <c r="L338" s="237"/>
      <c r="M338" s="238"/>
      <c r="N338" s="239"/>
      <c r="O338" s="239"/>
      <c r="P338" s="239"/>
      <c r="Q338" s="239"/>
      <c r="R338" s="239"/>
      <c r="S338" s="239"/>
      <c r="T338" s="24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1" t="s">
        <v>136</v>
      </c>
      <c r="AU338" s="241" t="s">
        <v>83</v>
      </c>
      <c r="AV338" s="13" t="s">
        <v>83</v>
      </c>
      <c r="AW338" s="13" t="s">
        <v>30</v>
      </c>
      <c r="AX338" s="13" t="s">
        <v>73</v>
      </c>
      <c r="AY338" s="241" t="s">
        <v>128</v>
      </c>
    </row>
    <row r="339" s="14" customFormat="1">
      <c r="A339" s="14"/>
      <c r="B339" s="242"/>
      <c r="C339" s="243"/>
      <c r="D339" s="232" t="s">
        <v>136</v>
      </c>
      <c r="E339" s="244" t="s">
        <v>1</v>
      </c>
      <c r="F339" s="245" t="s">
        <v>138</v>
      </c>
      <c r="G339" s="243"/>
      <c r="H339" s="246">
        <v>27.078000000000003</v>
      </c>
      <c r="I339" s="247"/>
      <c r="J339" s="243"/>
      <c r="K339" s="243"/>
      <c r="L339" s="248"/>
      <c r="M339" s="249"/>
      <c r="N339" s="250"/>
      <c r="O339" s="250"/>
      <c r="P339" s="250"/>
      <c r="Q339" s="250"/>
      <c r="R339" s="250"/>
      <c r="S339" s="250"/>
      <c r="T339" s="25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2" t="s">
        <v>136</v>
      </c>
      <c r="AU339" s="252" t="s">
        <v>83</v>
      </c>
      <c r="AV339" s="14" t="s">
        <v>135</v>
      </c>
      <c r="AW339" s="14" t="s">
        <v>30</v>
      </c>
      <c r="AX339" s="14" t="s">
        <v>81</v>
      </c>
      <c r="AY339" s="252" t="s">
        <v>128</v>
      </c>
    </row>
    <row r="340" s="2" customFormat="1" ht="16.5" customHeight="1">
      <c r="A340" s="37"/>
      <c r="B340" s="38"/>
      <c r="C340" s="253" t="s">
        <v>309</v>
      </c>
      <c r="D340" s="253" t="s">
        <v>216</v>
      </c>
      <c r="E340" s="254" t="s">
        <v>483</v>
      </c>
      <c r="F340" s="255" t="s">
        <v>484</v>
      </c>
      <c r="G340" s="256" t="s">
        <v>202</v>
      </c>
      <c r="H340" s="257">
        <v>31.140000000000001</v>
      </c>
      <c r="I340" s="258"/>
      <c r="J340" s="259">
        <f>ROUND(I340*H340,2)</f>
        <v>0</v>
      </c>
      <c r="K340" s="255" t="s">
        <v>1</v>
      </c>
      <c r="L340" s="260"/>
      <c r="M340" s="261" t="s">
        <v>1</v>
      </c>
      <c r="N340" s="262" t="s">
        <v>38</v>
      </c>
      <c r="O340" s="90"/>
      <c r="P340" s="226">
        <f>O340*H340</f>
        <v>0</v>
      </c>
      <c r="Q340" s="226">
        <v>0</v>
      </c>
      <c r="R340" s="226">
        <f>Q340*H340</f>
        <v>0</v>
      </c>
      <c r="S340" s="226">
        <v>0</v>
      </c>
      <c r="T340" s="22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8" t="s">
        <v>207</v>
      </c>
      <c r="AT340" s="228" t="s">
        <v>216</v>
      </c>
      <c r="AU340" s="228" t="s">
        <v>83</v>
      </c>
      <c r="AY340" s="16" t="s">
        <v>128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6" t="s">
        <v>81</v>
      </c>
      <c r="BK340" s="229">
        <f>ROUND(I340*H340,2)</f>
        <v>0</v>
      </c>
      <c r="BL340" s="16" t="s">
        <v>171</v>
      </c>
      <c r="BM340" s="228" t="s">
        <v>485</v>
      </c>
    </row>
    <row r="341" s="13" customFormat="1">
      <c r="A341" s="13"/>
      <c r="B341" s="230"/>
      <c r="C341" s="231"/>
      <c r="D341" s="232" t="s">
        <v>136</v>
      </c>
      <c r="E341" s="233" t="s">
        <v>1</v>
      </c>
      <c r="F341" s="234" t="s">
        <v>486</v>
      </c>
      <c r="G341" s="231"/>
      <c r="H341" s="235">
        <v>31.140000000000001</v>
      </c>
      <c r="I341" s="236"/>
      <c r="J341" s="231"/>
      <c r="K341" s="231"/>
      <c r="L341" s="237"/>
      <c r="M341" s="238"/>
      <c r="N341" s="239"/>
      <c r="O341" s="239"/>
      <c r="P341" s="239"/>
      <c r="Q341" s="239"/>
      <c r="R341" s="239"/>
      <c r="S341" s="239"/>
      <c r="T341" s="24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1" t="s">
        <v>136</v>
      </c>
      <c r="AU341" s="241" t="s">
        <v>83</v>
      </c>
      <c r="AV341" s="13" t="s">
        <v>83</v>
      </c>
      <c r="AW341" s="13" t="s">
        <v>30</v>
      </c>
      <c r="AX341" s="13" t="s">
        <v>73</v>
      </c>
      <c r="AY341" s="241" t="s">
        <v>128</v>
      </c>
    </row>
    <row r="342" s="14" customFormat="1">
      <c r="A342" s="14"/>
      <c r="B342" s="242"/>
      <c r="C342" s="243"/>
      <c r="D342" s="232" t="s">
        <v>136</v>
      </c>
      <c r="E342" s="244" t="s">
        <v>1</v>
      </c>
      <c r="F342" s="245" t="s">
        <v>138</v>
      </c>
      <c r="G342" s="243"/>
      <c r="H342" s="246">
        <v>31.140000000000001</v>
      </c>
      <c r="I342" s="247"/>
      <c r="J342" s="243"/>
      <c r="K342" s="243"/>
      <c r="L342" s="248"/>
      <c r="M342" s="249"/>
      <c r="N342" s="250"/>
      <c r="O342" s="250"/>
      <c r="P342" s="250"/>
      <c r="Q342" s="250"/>
      <c r="R342" s="250"/>
      <c r="S342" s="250"/>
      <c r="T342" s="25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2" t="s">
        <v>136</v>
      </c>
      <c r="AU342" s="252" t="s">
        <v>83</v>
      </c>
      <c r="AV342" s="14" t="s">
        <v>135</v>
      </c>
      <c r="AW342" s="14" t="s">
        <v>30</v>
      </c>
      <c r="AX342" s="14" t="s">
        <v>81</v>
      </c>
      <c r="AY342" s="252" t="s">
        <v>128</v>
      </c>
    </row>
    <row r="343" s="2" customFormat="1">
      <c r="A343" s="37"/>
      <c r="B343" s="38"/>
      <c r="C343" s="217" t="s">
        <v>487</v>
      </c>
      <c r="D343" s="217" t="s">
        <v>130</v>
      </c>
      <c r="E343" s="218" t="s">
        <v>488</v>
      </c>
      <c r="F343" s="219" t="s">
        <v>489</v>
      </c>
      <c r="G343" s="220" t="s">
        <v>202</v>
      </c>
      <c r="H343" s="221">
        <v>92</v>
      </c>
      <c r="I343" s="222"/>
      <c r="J343" s="223">
        <f>ROUND(I343*H343,2)</f>
        <v>0</v>
      </c>
      <c r="K343" s="219" t="s">
        <v>134</v>
      </c>
      <c r="L343" s="43"/>
      <c r="M343" s="224" t="s">
        <v>1</v>
      </c>
      <c r="N343" s="225" t="s">
        <v>38</v>
      </c>
      <c r="O343" s="90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7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28" t="s">
        <v>171</v>
      </c>
      <c r="AT343" s="228" t="s">
        <v>130</v>
      </c>
      <c r="AU343" s="228" t="s">
        <v>83</v>
      </c>
      <c r="AY343" s="16" t="s">
        <v>128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6" t="s">
        <v>81</v>
      </c>
      <c r="BK343" s="229">
        <f>ROUND(I343*H343,2)</f>
        <v>0</v>
      </c>
      <c r="BL343" s="16" t="s">
        <v>171</v>
      </c>
      <c r="BM343" s="228" t="s">
        <v>490</v>
      </c>
    </row>
    <row r="344" s="13" customFormat="1">
      <c r="A344" s="13"/>
      <c r="B344" s="230"/>
      <c r="C344" s="231"/>
      <c r="D344" s="232" t="s">
        <v>136</v>
      </c>
      <c r="E344" s="233" t="s">
        <v>1</v>
      </c>
      <c r="F344" s="234" t="s">
        <v>491</v>
      </c>
      <c r="G344" s="231"/>
      <c r="H344" s="235">
        <v>92</v>
      </c>
      <c r="I344" s="236"/>
      <c r="J344" s="231"/>
      <c r="K344" s="231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136</v>
      </c>
      <c r="AU344" s="241" t="s">
        <v>83</v>
      </c>
      <c r="AV344" s="13" t="s">
        <v>83</v>
      </c>
      <c r="AW344" s="13" t="s">
        <v>30</v>
      </c>
      <c r="AX344" s="13" t="s">
        <v>73</v>
      </c>
      <c r="AY344" s="241" t="s">
        <v>128</v>
      </c>
    </row>
    <row r="345" s="14" customFormat="1">
      <c r="A345" s="14"/>
      <c r="B345" s="242"/>
      <c r="C345" s="243"/>
      <c r="D345" s="232" t="s">
        <v>136</v>
      </c>
      <c r="E345" s="244" t="s">
        <v>1</v>
      </c>
      <c r="F345" s="245" t="s">
        <v>138</v>
      </c>
      <c r="G345" s="243"/>
      <c r="H345" s="246">
        <v>92</v>
      </c>
      <c r="I345" s="247"/>
      <c r="J345" s="243"/>
      <c r="K345" s="243"/>
      <c r="L345" s="248"/>
      <c r="M345" s="249"/>
      <c r="N345" s="250"/>
      <c r="O345" s="250"/>
      <c r="P345" s="250"/>
      <c r="Q345" s="250"/>
      <c r="R345" s="250"/>
      <c r="S345" s="250"/>
      <c r="T345" s="25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2" t="s">
        <v>136</v>
      </c>
      <c r="AU345" s="252" t="s">
        <v>83</v>
      </c>
      <c r="AV345" s="14" t="s">
        <v>135</v>
      </c>
      <c r="AW345" s="14" t="s">
        <v>30</v>
      </c>
      <c r="AX345" s="14" t="s">
        <v>81</v>
      </c>
      <c r="AY345" s="252" t="s">
        <v>128</v>
      </c>
    </row>
    <row r="346" s="2" customFormat="1">
      <c r="A346" s="37"/>
      <c r="B346" s="38"/>
      <c r="C346" s="253" t="s">
        <v>314</v>
      </c>
      <c r="D346" s="253" t="s">
        <v>216</v>
      </c>
      <c r="E346" s="254" t="s">
        <v>492</v>
      </c>
      <c r="F346" s="255" t="s">
        <v>493</v>
      </c>
      <c r="G346" s="256" t="s">
        <v>202</v>
      </c>
      <c r="H346" s="257">
        <v>96.599999999999994</v>
      </c>
      <c r="I346" s="258"/>
      <c r="J346" s="259">
        <f>ROUND(I346*H346,2)</f>
        <v>0</v>
      </c>
      <c r="K346" s="255" t="s">
        <v>134</v>
      </c>
      <c r="L346" s="260"/>
      <c r="M346" s="261" t="s">
        <v>1</v>
      </c>
      <c r="N346" s="262" t="s">
        <v>38</v>
      </c>
      <c r="O346" s="90"/>
      <c r="P346" s="226">
        <f>O346*H346</f>
        <v>0</v>
      </c>
      <c r="Q346" s="226">
        <v>0.00080000000000000004</v>
      </c>
      <c r="R346" s="226">
        <f>Q346*H346</f>
        <v>0.077280000000000001</v>
      </c>
      <c r="S346" s="226">
        <v>0</v>
      </c>
      <c r="T346" s="227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28" t="s">
        <v>207</v>
      </c>
      <c r="AT346" s="228" t="s">
        <v>216</v>
      </c>
      <c r="AU346" s="228" t="s">
        <v>83</v>
      </c>
      <c r="AY346" s="16" t="s">
        <v>128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6" t="s">
        <v>81</v>
      </c>
      <c r="BK346" s="229">
        <f>ROUND(I346*H346,2)</f>
        <v>0</v>
      </c>
      <c r="BL346" s="16" t="s">
        <v>171</v>
      </c>
      <c r="BM346" s="228" t="s">
        <v>494</v>
      </c>
    </row>
    <row r="347" s="13" customFormat="1">
      <c r="A347" s="13"/>
      <c r="B347" s="230"/>
      <c r="C347" s="231"/>
      <c r="D347" s="232" t="s">
        <v>136</v>
      </c>
      <c r="E347" s="233" t="s">
        <v>1</v>
      </c>
      <c r="F347" s="234" t="s">
        <v>495</v>
      </c>
      <c r="G347" s="231"/>
      <c r="H347" s="235">
        <v>96.599999999999994</v>
      </c>
      <c r="I347" s="236"/>
      <c r="J347" s="231"/>
      <c r="K347" s="231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136</v>
      </c>
      <c r="AU347" s="241" t="s">
        <v>83</v>
      </c>
      <c r="AV347" s="13" t="s">
        <v>83</v>
      </c>
      <c r="AW347" s="13" t="s">
        <v>30</v>
      </c>
      <c r="AX347" s="13" t="s">
        <v>73</v>
      </c>
      <c r="AY347" s="241" t="s">
        <v>128</v>
      </c>
    </row>
    <row r="348" s="14" customFormat="1">
      <c r="A348" s="14"/>
      <c r="B348" s="242"/>
      <c r="C348" s="243"/>
      <c r="D348" s="232" t="s">
        <v>136</v>
      </c>
      <c r="E348" s="244" t="s">
        <v>1</v>
      </c>
      <c r="F348" s="245" t="s">
        <v>138</v>
      </c>
      <c r="G348" s="243"/>
      <c r="H348" s="246">
        <v>96.599999999999994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2" t="s">
        <v>136</v>
      </c>
      <c r="AU348" s="252" t="s">
        <v>83</v>
      </c>
      <c r="AV348" s="14" t="s">
        <v>135</v>
      </c>
      <c r="AW348" s="14" t="s">
        <v>30</v>
      </c>
      <c r="AX348" s="14" t="s">
        <v>81</v>
      </c>
      <c r="AY348" s="252" t="s">
        <v>128</v>
      </c>
    </row>
    <row r="349" s="2" customFormat="1">
      <c r="A349" s="37"/>
      <c r="B349" s="38"/>
      <c r="C349" s="217" t="s">
        <v>496</v>
      </c>
      <c r="D349" s="217" t="s">
        <v>130</v>
      </c>
      <c r="E349" s="218" t="s">
        <v>497</v>
      </c>
      <c r="F349" s="219" t="s">
        <v>498</v>
      </c>
      <c r="G349" s="220" t="s">
        <v>202</v>
      </c>
      <c r="H349" s="221">
        <v>27.077999999999999</v>
      </c>
      <c r="I349" s="222"/>
      <c r="J349" s="223">
        <f>ROUND(I349*H349,2)</f>
        <v>0</v>
      </c>
      <c r="K349" s="219" t="s">
        <v>134</v>
      </c>
      <c r="L349" s="43"/>
      <c r="M349" s="224" t="s">
        <v>1</v>
      </c>
      <c r="N349" s="225" t="s">
        <v>38</v>
      </c>
      <c r="O349" s="90"/>
      <c r="P349" s="226">
        <f>O349*H349</f>
        <v>0</v>
      </c>
      <c r="Q349" s="226">
        <v>0</v>
      </c>
      <c r="R349" s="226">
        <f>Q349*H349</f>
        <v>0</v>
      </c>
      <c r="S349" s="226">
        <v>0</v>
      </c>
      <c r="T349" s="227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28" t="s">
        <v>171</v>
      </c>
      <c r="AT349" s="228" t="s">
        <v>130</v>
      </c>
      <c r="AU349" s="228" t="s">
        <v>83</v>
      </c>
      <c r="AY349" s="16" t="s">
        <v>128</v>
      </c>
      <c r="BE349" s="229">
        <f>IF(N349="základní",J349,0)</f>
        <v>0</v>
      </c>
      <c r="BF349" s="229">
        <f>IF(N349="snížená",J349,0)</f>
        <v>0</v>
      </c>
      <c r="BG349" s="229">
        <f>IF(N349="zákl. přenesená",J349,0)</f>
        <v>0</v>
      </c>
      <c r="BH349" s="229">
        <f>IF(N349="sníž. přenesená",J349,0)</f>
        <v>0</v>
      </c>
      <c r="BI349" s="229">
        <f>IF(N349="nulová",J349,0)</f>
        <v>0</v>
      </c>
      <c r="BJ349" s="16" t="s">
        <v>81</v>
      </c>
      <c r="BK349" s="229">
        <f>ROUND(I349*H349,2)</f>
        <v>0</v>
      </c>
      <c r="BL349" s="16" t="s">
        <v>171</v>
      </c>
      <c r="BM349" s="228" t="s">
        <v>499</v>
      </c>
    </row>
    <row r="350" s="13" customFormat="1">
      <c r="A350" s="13"/>
      <c r="B350" s="230"/>
      <c r="C350" s="231"/>
      <c r="D350" s="232" t="s">
        <v>136</v>
      </c>
      <c r="E350" s="233" t="s">
        <v>1</v>
      </c>
      <c r="F350" s="234" t="s">
        <v>500</v>
      </c>
      <c r="G350" s="231"/>
      <c r="H350" s="235">
        <v>27.077999999999999</v>
      </c>
      <c r="I350" s="236"/>
      <c r="J350" s="231"/>
      <c r="K350" s="231"/>
      <c r="L350" s="237"/>
      <c r="M350" s="238"/>
      <c r="N350" s="239"/>
      <c r="O350" s="239"/>
      <c r="P350" s="239"/>
      <c r="Q350" s="239"/>
      <c r="R350" s="239"/>
      <c r="S350" s="239"/>
      <c r="T350" s="24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1" t="s">
        <v>136</v>
      </c>
      <c r="AU350" s="241" t="s">
        <v>83</v>
      </c>
      <c r="AV350" s="13" t="s">
        <v>83</v>
      </c>
      <c r="AW350" s="13" t="s">
        <v>30</v>
      </c>
      <c r="AX350" s="13" t="s">
        <v>73</v>
      </c>
      <c r="AY350" s="241" t="s">
        <v>128</v>
      </c>
    </row>
    <row r="351" s="14" customFormat="1">
      <c r="A351" s="14"/>
      <c r="B351" s="242"/>
      <c r="C351" s="243"/>
      <c r="D351" s="232" t="s">
        <v>136</v>
      </c>
      <c r="E351" s="244" t="s">
        <v>1</v>
      </c>
      <c r="F351" s="245" t="s">
        <v>138</v>
      </c>
      <c r="G351" s="243"/>
      <c r="H351" s="246">
        <v>27.077999999999999</v>
      </c>
      <c r="I351" s="247"/>
      <c r="J351" s="243"/>
      <c r="K351" s="243"/>
      <c r="L351" s="248"/>
      <c r="M351" s="249"/>
      <c r="N351" s="250"/>
      <c r="O351" s="250"/>
      <c r="P351" s="250"/>
      <c r="Q351" s="250"/>
      <c r="R351" s="250"/>
      <c r="S351" s="250"/>
      <c r="T351" s="25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2" t="s">
        <v>136</v>
      </c>
      <c r="AU351" s="252" t="s">
        <v>83</v>
      </c>
      <c r="AV351" s="14" t="s">
        <v>135</v>
      </c>
      <c r="AW351" s="14" t="s">
        <v>30</v>
      </c>
      <c r="AX351" s="14" t="s">
        <v>81</v>
      </c>
      <c r="AY351" s="252" t="s">
        <v>128</v>
      </c>
    </row>
    <row r="352" s="2" customFormat="1">
      <c r="A352" s="37"/>
      <c r="B352" s="38"/>
      <c r="C352" s="253" t="s">
        <v>317</v>
      </c>
      <c r="D352" s="253" t="s">
        <v>216</v>
      </c>
      <c r="E352" s="254" t="s">
        <v>492</v>
      </c>
      <c r="F352" s="255" t="s">
        <v>493</v>
      </c>
      <c r="G352" s="256" t="s">
        <v>202</v>
      </c>
      <c r="H352" s="257">
        <v>28.431999999999999</v>
      </c>
      <c r="I352" s="258"/>
      <c r="J352" s="259">
        <f>ROUND(I352*H352,2)</f>
        <v>0</v>
      </c>
      <c r="K352" s="255" t="s">
        <v>134</v>
      </c>
      <c r="L352" s="260"/>
      <c r="M352" s="261" t="s">
        <v>1</v>
      </c>
      <c r="N352" s="262" t="s">
        <v>38</v>
      </c>
      <c r="O352" s="90"/>
      <c r="P352" s="226">
        <f>O352*H352</f>
        <v>0</v>
      </c>
      <c r="Q352" s="226">
        <v>0.00080000000000000004</v>
      </c>
      <c r="R352" s="226">
        <f>Q352*H352</f>
        <v>0.022745600000000001</v>
      </c>
      <c r="S352" s="226">
        <v>0</v>
      </c>
      <c r="T352" s="227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28" t="s">
        <v>207</v>
      </c>
      <c r="AT352" s="228" t="s">
        <v>216</v>
      </c>
      <c r="AU352" s="228" t="s">
        <v>83</v>
      </c>
      <c r="AY352" s="16" t="s">
        <v>128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6" t="s">
        <v>81</v>
      </c>
      <c r="BK352" s="229">
        <f>ROUND(I352*H352,2)</f>
        <v>0</v>
      </c>
      <c r="BL352" s="16" t="s">
        <v>171</v>
      </c>
      <c r="BM352" s="228" t="s">
        <v>501</v>
      </c>
    </row>
    <row r="353" s="13" customFormat="1">
      <c r="A353" s="13"/>
      <c r="B353" s="230"/>
      <c r="C353" s="231"/>
      <c r="D353" s="232" t="s">
        <v>136</v>
      </c>
      <c r="E353" s="233" t="s">
        <v>1</v>
      </c>
      <c r="F353" s="234" t="s">
        <v>502</v>
      </c>
      <c r="G353" s="231"/>
      <c r="H353" s="235">
        <v>28.431999999999999</v>
      </c>
      <c r="I353" s="236"/>
      <c r="J353" s="231"/>
      <c r="K353" s="231"/>
      <c r="L353" s="237"/>
      <c r="M353" s="238"/>
      <c r="N353" s="239"/>
      <c r="O353" s="239"/>
      <c r="P353" s="239"/>
      <c r="Q353" s="239"/>
      <c r="R353" s="239"/>
      <c r="S353" s="239"/>
      <c r="T353" s="240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1" t="s">
        <v>136</v>
      </c>
      <c r="AU353" s="241" t="s">
        <v>83</v>
      </c>
      <c r="AV353" s="13" t="s">
        <v>83</v>
      </c>
      <c r="AW353" s="13" t="s">
        <v>30</v>
      </c>
      <c r="AX353" s="13" t="s">
        <v>73</v>
      </c>
      <c r="AY353" s="241" t="s">
        <v>128</v>
      </c>
    </row>
    <row r="354" s="14" customFormat="1">
      <c r="A354" s="14"/>
      <c r="B354" s="242"/>
      <c r="C354" s="243"/>
      <c r="D354" s="232" t="s">
        <v>136</v>
      </c>
      <c r="E354" s="244" t="s">
        <v>1</v>
      </c>
      <c r="F354" s="245" t="s">
        <v>138</v>
      </c>
      <c r="G354" s="243"/>
      <c r="H354" s="246">
        <v>28.431999999999999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2" t="s">
        <v>136</v>
      </c>
      <c r="AU354" s="252" t="s">
        <v>83</v>
      </c>
      <c r="AV354" s="14" t="s">
        <v>135</v>
      </c>
      <c r="AW354" s="14" t="s">
        <v>30</v>
      </c>
      <c r="AX354" s="14" t="s">
        <v>81</v>
      </c>
      <c r="AY354" s="252" t="s">
        <v>128</v>
      </c>
    </row>
    <row r="355" s="2" customFormat="1" ht="21.75" customHeight="1">
      <c r="A355" s="37"/>
      <c r="B355" s="38"/>
      <c r="C355" s="217" t="s">
        <v>503</v>
      </c>
      <c r="D355" s="217" t="s">
        <v>130</v>
      </c>
      <c r="E355" s="218" t="s">
        <v>504</v>
      </c>
      <c r="F355" s="219" t="s">
        <v>505</v>
      </c>
      <c r="G355" s="220" t="s">
        <v>133</v>
      </c>
      <c r="H355" s="221">
        <v>14.16</v>
      </c>
      <c r="I355" s="222"/>
      <c r="J355" s="223">
        <f>ROUND(I355*H355,2)</f>
        <v>0</v>
      </c>
      <c r="K355" s="219" t="s">
        <v>134</v>
      </c>
      <c r="L355" s="43"/>
      <c r="M355" s="224" t="s">
        <v>1</v>
      </c>
      <c r="N355" s="225" t="s">
        <v>38</v>
      </c>
      <c r="O355" s="90"/>
      <c r="P355" s="226">
        <f>O355*H355</f>
        <v>0</v>
      </c>
      <c r="Q355" s="226">
        <v>0.00011</v>
      </c>
      <c r="R355" s="226">
        <f>Q355*H355</f>
        <v>0.0015576000000000001</v>
      </c>
      <c r="S355" s="226">
        <v>0</v>
      </c>
      <c r="T355" s="227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28" t="s">
        <v>171</v>
      </c>
      <c r="AT355" s="228" t="s">
        <v>130</v>
      </c>
      <c r="AU355" s="228" t="s">
        <v>83</v>
      </c>
      <c r="AY355" s="16" t="s">
        <v>128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6" t="s">
        <v>81</v>
      </c>
      <c r="BK355" s="229">
        <f>ROUND(I355*H355,2)</f>
        <v>0</v>
      </c>
      <c r="BL355" s="16" t="s">
        <v>171</v>
      </c>
      <c r="BM355" s="228" t="s">
        <v>506</v>
      </c>
    </row>
    <row r="356" s="13" customFormat="1">
      <c r="A356" s="13"/>
      <c r="B356" s="230"/>
      <c r="C356" s="231"/>
      <c r="D356" s="232" t="s">
        <v>136</v>
      </c>
      <c r="E356" s="233" t="s">
        <v>1</v>
      </c>
      <c r="F356" s="234" t="s">
        <v>507</v>
      </c>
      <c r="G356" s="231"/>
      <c r="H356" s="235">
        <v>14.16</v>
      </c>
      <c r="I356" s="236"/>
      <c r="J356" s="231"/>
      <c r="K356" s="231"/>
      <c r="L356" s="237"/>
      <c r="M356" s="238"/>
      <c r="N356" s="239"/>
      <c r="O356" s="239"/>
      <c r="P356" s="239"/>
      <c r="Q356" s="239"/>
      <c r="R356" s="239"/>
      <c r="S356" s="239"/>
      <c r="T356" s="24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1" t="s">
        <v>136</v>
      </c>
      <c r="AU356" s="241" t="s">
        <v>83</v>
      </c>
      <c r="AV356" s="13" t="s">
        <v>83</v>
      </c>
      <c r="AW356" s="13" t="s">
        <v>30</v>
      </c>
      <c r="AX356" s="13" t="s">
        <v>73</v>
      </c>
      <c r="AY356" s="241" t="s">
        <v>128</v>
      </c>
    </row>
    <row r="357" s="14" customFormat="1">
      <c r="A357" s="14"/>
      <c r="B357" s="242"/>
      <c r="C357" s="243"/>
      <c r="D357" s="232" t="s">
        <v>136</v>
      </c>
      <c r="E357" s="244" t="s">
        <v>1</v>
      </c>
      <c r="F357" s="245" t="s">
        <v>138</v>
      </c>
      <c r="G357" s="243"/>
      <c r="H357" s="246">
        <v>14.16</v>
      </c>
      <c r="I357" s="247"/>
      <c r="J357" s="243"/>
      <c r="K357" s="243"/>
      <c r="L357" s="248"/>
      <c r="M357" s="249"/>
      <c r="N357" s="250"/>
      <c r="O357" s="250"/>
      <c r="P357" s="250"/>
      <c r="Q357" s="250"/>
      <c r="R357" s="250"/>
      <c r="S357" s="250"/>
      <c r="T357" s="25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2" t="s">
        <v>136</v>
      </c>
      <c r="AU357" s="252" t="s">
        <v>83</v>
      </c>
      <c r="AV357" s="14" t="s">
        <v>135</v>
      </c>
      <c r="AW357" s="14" t="s">
        <v>30</v>
      </c>
      <c r="AX357" s="14" t="s">
        <v>81</v>
      </c>
      <c r="AY357" s="252" t="s">
        <v>128</v>
      </c>
    </row>
    <row r="358" s="2" customFormat="1" ht="16.5" customHeight="1">
      <c r="A358" s="37"/>
      <c r="B358" s="38"/>
      <c r="C358" s="253" t="s">
        <v>322</v>
      </c>
      <c r="D358" s="253" t="s">
        <v>216</v>
      </c>
      <c r="E358" s="254" t="s">
        <v>508</v>
      </c>
      <c r="F358" s="255" t="s">
        <v>509</v>
      </c>
      <c r="G358" s="256" t="s">
        <v>133</v>
      </c>
      <c r="H358" s="257">
        <v>14.868</v>
      </c>
      <c r="I358" s="258"/>
      <c r="J358" s="259">
        <f>ROUND(I358*H358,2)</f>
        <v>0</v>
      </c>
      <c r="K358" s="255" t="s">
        <v>1</v>
      </c>
      <c r="L358" s="260"/>
      <c r="M358" s="261" t="s">
        <v>1</v>
      </c>
      <c r="N358" s="262" t="s">
        <v>38</v>
      </c>
      <c r="O358" s="90"/>
      <c r="P358" s="226">
        <f>O358*H358</f>
        <v>0</v>
      </c>
      <c r="Q358" s="226">
        <v>0</v>
      </c>
      <c r="R358" s="226">
        <f>Q358*H358</f>
        <v>0</v>
      </c>
      <c r="S358" s="226">
        <v>0</v>
      </c>
      <c r="T358" s="227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28" t="s">
        <v>207</v>
      </c>
      <c r="AT358" s="228" t="s">
        <v>216</v>
      </c>
      <c r="AU358" s="228" t="s">
        <v>83</v>
      </c>
      <c r="AY358" s="16" t="s">
        <v>128</v>
      </c>
      <c r="BE358" s="229">
        <f>IF(N358="základní",J358,0)</f>
        <v>0</v>
      </c>
      <c r="BF358" s="229">
        <f>IF(N358="snížená",J358,0)</f>
        <v>0</v>
      </c>
      <c r="BG358" s="229">
        <f>IF(N358="zákl. přenesená",J358,0)</f>
        <v>0</v>
      </c>
      <c r="BH358" s="229">
        <f>IF(N358="sníž. přenesená",J358,0)</f>
        <v>0</v>
      </c>
      <c r="BI358" s="229">
        <f>IF(N358="nulová",J358,0)</f>
        <v>0</v>
      </c>
      <c r="BJ358" s="16" t="s">
        <v>81</v>
      </c>
      <c r="BK358" s="229">
        <f>ROUND(I358*H358,2)</f>
        <v>0</v>
      </c>
      <c r="BL358" s="16" t="s">
        <v>171</v>
      </c>
      <c r="BM358" s="228" t="s">
        <v>510</v>
      </c>
    </row>
    <row r="359" s="13" customFormat="1">
      <c r="A359" s="13"/>
      <c r="B359" s="230"/>
      <c r="C359" s="231"/>
      <c r="D359" s="232" t="s">
        <v>136</v>
      </c>
      <c r="E359" s="233" t="s">
        <v>1</v>
      </c>
      <c r="F359" s="234" t="s">
        <v>511</v>
      </c>
      <c r="G359" s="231"/>
      <c r="H359" s="235">
        <v>14.868</v>
      </c>
      <c r="I359" s="236"/>
      <c r="J359" s="231"/>
      <c r="K359" s="231"/>
      <c r="L359" s="237"/>
      <c r="M359" s="238"/>
      <c r="N359" s="239"/>
      <c r="O359" s="239"/>
      <c r="P359" s="239"/>
      <c r="Q359" s="239"/>
      <c r="R359" s="239"/>
      <c r="S359" s="239"/>
      <c r="T359" s="24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1" t="s">
        <v>136</v>
      </c>
      <c r="AU359" s="241" t="s">
        <v>83</v>
      </c>
      <c r="AV359" s="13" t="s">
        <v>83</v>
      </c>
      <c r="AW359" s="13" t="s">
        <v>30</v>
      </c>
      <c r="AX359" s="13" t="s">
        <v>73</v>
      </c>
      <c r="AY359" s="241" t="s">
        <v>128</v>
      </c>
    </row>
    <row r="360" s="14" customFormat="1">
      <c r="A360" s="14"/>
      <c r="B360" s="242"/>
      <c r="C360" s="243"/>
      <c r="D360" s="232" t="s">
        <v>136</v>
      </c>
      <c r="E360" s="244" t="s">
        <v>1</v>
      </c>
      <c r="F360" s="245" t="s">
        <v>138</v>
      </c>
      <c r="G360" s="243"/>
      <c r="H360" s="246">
        <v>14.868</v>
      </c>
      <c r="I360" s="247"/>
      <c r="J360" s="243"/>
      <c r="K360" s="243"/>
      <c r="L360" s="248"/>
      <c r="M360" s="249"/>
      <c r="N360" s="250"/>
      <c r="O360" s="250"/>
      <c r="P360" s="250"/>
      <c r="Q360" s="250"/>
      <c r="R360" s="250"/>
      <c r="S360" s="250"/>
      <c r="T360" s="25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2" t="s">
        <v>136</v>
      </c>
      <c r="AU360" s="252" t="s">
        <v>83</v>
      </c>
      <c r="AV360" s="14" t="s">
        <v>135</v>
      </c>
      <c r="AW360" s="14" t="s">
        <v>30</v>
      </c>
      <c r="AX360" s="14" t="s">
        <v>81</v>
      </c>
      <c r="AY360" s="252" t="s">
        <v>128</v>
      </c>
    </row>
    <row r="361" s="2" customFormat="1">
      <c r="A361" s="37"/>
      <c r="B361" s="38"/>
      <c r="C361" s="253" t="s">
        <v>512</v>
      </c>
      <c r="D361" s="253" t="s">
        <v>216</v>
      </c>
      <c r="E361" s="254" t="s">
        <v>513</v>
      </c>
      <c r="F361" s="255" t="s">
        <v>514</v>
      </c>
      <c r="G361" s="256" t="s">
        <v>177</v>
      </c>
      <c r="H361" s="257">
        <v>50</v>
      </c>
      <c r="I361" s="258"/>
      <c r="J361" s="259">
        <f>ROUND(I361*H361,2)</f>
        <v>0</v>
      </c>
      <c r="K361" s="255" t="s">
        <v>1</v>
      </c>
      <c r="L361" s="260"/>
      <c r="M361" s="261" t="s">
        <v>1</v>
      </c>
      <c r="N361" s="262" t="s">
        <v>38</v>
      </c>
      <c r="O361" s="90"/>
      <c r="P361" s="226">
        <f>O361*H361</f>
        <v>0</v>
      </c>
      <c r="Q361" s="226">
        <v>0</v>
      </c>
      <c r="R361" s="226">
        <f>Q361*H361</f>
        <v>0</v>
      </c>
      <c r="S361" s="226">
        <v>0</v>
      </c>
      <c r="T361" s="227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28" t="s">
        <v>207</v>
      </c>
      <c r="AT361" s="228" t="s">
        <v>216</v>
      </c>
      <c r="AU361" s="228" t="s">
        <v>83</v>
      </c>
      <c r="AY361" s="16" t="s">
        <v>128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6" t="s">
        <v>81</v>
      </c>
      <c r="BK361" s="229">
        <f>ROUND(I361*H361,2)</f>
        <v>0</v>
      </c>
      <c r="BL361" s="16" t="s">
        <v>171</v>
      </c>
      <c r="BM361" s="228" t="s">
        <v>515</v>
      </c>
    </row>
    <row r="362" s="2" customFormat="1">
      <c r="A362" s="37"/>
      <c r="B362" s="38"/>
      <c r="C362" s="217" t="s">
        <v>325</v>
      </c>
      <c r="D362" s="217" t="s">
        <v>130</v>
      </c>
      <c r="E362" s="218" t="s">
        <v>516</v>
      </c>
      <c r="F362" s="219" t="s">
        <v>517</v>
      </c>
      <c r="G362" s="220" t="s">
        <v>518</v>
      </c>
      <c r="H362" s="267"/>
      <c r="I362" s="222"/>
      <c r="J362" s="223">
        <f>ROUND(I362*H362,2)</f>
        <v>0</v>
      </c>
      <c r="K362" s="219" t="s">
        <v>134</v>
      </c>
      <c r="L362" s="43"/>
      <c r="M362" s="224" t="s">
        <v>1</v>
      </c>
      <c r="N362" s="225" t="s">
        <v>38</v>
      </c>
      <c r="O362" s="90"/>
      <c r="P362" s="226">
        <f>O362*H362</f>
        <v>0</v>
      </c>
      <c r="Q362" s="226">
        <v>0</v>
      </c>
      <c r="R362" s="226">
        <f>Q362*H362</f>
        <v>0</v>
      </c>
      <c r="S362" s="226">
        <v>0</v>
      </c>
      <c r="T362" s="227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28" t="s">
        <v>171</v>
      </c>
      <c r="AT362" s="228" t="s">
        <v>130</v>
      </c>
      <c r="AU362" s="228" t="s">
        <v>83</v>
      </c>
      <c r="AY362" s="16" t="s">
        <v>128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6" t="s">
        <v>81</v>
      </c>
      <c r="BK362" s="229">
        <f>ROUND(I362*H362,2)</f>
        <v>0</v>
      </c>
      <c r="BL362" s="16" t="s">
        <v>171</v>
      </c>
      <c r="BM362" s="228" t="s">
        <v>519</v>
      </c>
    </row>
    <row r="363" s="12" customFormat="1" ht="22.8" customHeight="1">
      <c r="A363" s="12"/>
      <c r="B363" s="201"/>
      <c r="C363" s="202"/>
      <c r="D363" s="203" t="s">
        <v>72</v>
      </c>
      <c r="E363" s="215" t="s">
        <v>520</v>
      </c>
      <c r="F363" s="215" t="s">
        <v>521</v>
      </c>
      <c r="G363" s="202"/>
      <c r="H363" s="202"/>
      <c r="I363" s="205"/>
      <c r="J363" s="216">
        <f>BK363</f>
        <v>0</v>
      </c>
      <c r="K363" s="202"/>
      <c r="L363" s="207"/>
      <c r="M363" s="208"/>
      <c r="N363" s="209"/>
      <c r="O363" s="209"/>
      <c r="P363" s="210">
        <f>SUM(P364:P369)</f>
        <v>0</v>
      </c>
      <c r="Q363" s="209"/>
      <c r="R363" s="210">
        <f>SUM(R364:R369)</f>
        <v>0.070199999999999999</v>
      </c>
      <c r="S363" s="209"/>
      <c r="T363" s="211">
        <f>SUM(T364:T369)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2" t="s">
        <v>83</v>
      </c>
      <c r="AT363" s="213" t="s">
        <v>72</v>
      </c>
      <c r="AU363" s="213" t="s">
        <v>81</v>
      </c>
      <c r="AY363" s="212" t="s">
        <v>128</v>
      </c>
      <c r="BK363" s="214">
        <f>SUM(BK364:BK369)</f>
        <v>0</v>
      </c>
    </row>
    <row r="364" s="2" customFormat="1">
      <c r="A364" s="37"/>
      <c r="B364" s="38"/>
      <c r="C364" s="217" t="s">
        <v>522</v>
      </c>
      <c r="D364" s="217" t="s">
        <v>130</v>
      </c>
      <c r="E364" s="218" t="s">
        <v>523</v>
      </c>
      <c r="F364" s="219" t="s">
        <v>524</v>
      </c>
      <c r="G364" s="220" t="s">
        <v>202</v>
      </c>
      <c r="H364" s="221">
        <v>11.699999999999999</v>
      </c>
      <c r="I364" s="222"/>
      <c r="J364" s="223">
        <f>ROUND(I364*H364,2)</f>
        <v>0</v>
      </c>
      <c r="K364" s="219" t="s">
        <v>134</v>
      </c>
      <c r="L364" s="43"/>
      <c r="M364" s="224" t="s">
        <v>1</v>
      </c>
      <c r="N364" s="225" t="s">
        <v>38</v>
      </c>
      <c r="O364" s="90"/>
      <c r="P364" s="226">
        <f>O364*H364</f>
        <v>0</v>
      </c>
      <c r="Q364" s="226">
        <v>0.0060000000000000001</v>
      </c>
      <c r="R364" s="226">
        <f>Q364*H364</f>
        <v>0.070199999999999999</v>
      </c>
      <c r="S364" s="226">
        <v>0</v>
      </c>
      <c r="T364" s="227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28" t="s">
        <v>171</v>
      </c>
      <c r="AT364" s="228" t="s">
        <v>130</v>
      </c>
      <c r="AU364" s="228" t="s">
        <v>83</v>
      </c>
      <c r="AY364" s="16" t="s">
        <v>128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6" t="s">
        <v>81</v>
      </c>
      <c r="BK364" s="229">
        <f>ROUND(I364*H364,2)</f>
        <v>0</v>
      </c>
      <c r="BL364" s="16" t="s">
        <v>171</v>
      </c>
      <c r="BM364" s="228" t="s">
        <v>525</v>
      </c>
    </row>
    <row r="365" s="13" customFormat="1">
      <c r="A365" s="13"/>
      <c r="B365" s="230"/>
      <c r="C365" s="231"/>
      <c r="D365" s="232" t="s">
        <v>136</v>
      </c>
      <c r="E365" s="233" t="s">
        <v>1</v>
      </c>
      <c r="F365" s="234" t="s">
        <v>526</v>
      </c>
      <c r="G365" s="231"/>
      <c r="H365" s="235">
        <v>11.699999999999999</v>
      </c>
      <c r="I365" s="236"/>
      <c r="J365" s="231"/>
      <c r="K365" s="231"/>
      <c r="L365" s="237"/>
      <c r="M365" s="238"/>
      <c r="N365" s="239"/>
      <c r="O365" s="239"/>
      <c r="P365" s="239"/>
      <c r="Q365" s="239"/>
      <c r="R365" s="239"/>
      <c r="S365" s="239"/>
      <c r="T365" s="24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1" t="s">
        <v>136</v>
      </c>
      <c r="AU365" s="241" t="s">
        <v>83</v>
      </c>
      <c r="AV365" s="13" t="s">
        <v>83</v>
      </c>
      <c r="AW365" s="13" t="s">
        <v>30</v>
      </c>
      <c r="AX365" s="13" t="s">
        <v>73</v>
      </c>
      <c r="AY365" s="241" t="s">
        <v>128</v>
      </c>
    </row>
    <row r="366" s="14" customFormat="1">
      <c r="A366" s="14"/>
      <c r="B366" s="242"/>
      <c r="C366" s="243"/>
      <c r="D366" s="232" t="s">
        <v>136</v>
      </c>
      <c r="E366" s="244" t="s">
        <v>1</v>
      </c>
      <c r="F366" s="245" t="s">
        <v>138</v>
      </c>
      <c r="G366" s="243"/>
      <c r="H366" s="246">
        <v>11.699999999999999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2" t="s">
        <v>136</v>
      </c>
      <c r="AU366" s="252" t="s">
        <v>83</v>
      </c>
      <c r="AV366" s="14" t="s">
        <v>135</v>
      </c>
      <c r="AW366" s="14" t="s">
        <v>30</v>
      </c>
      <c r="AX366" s="14" t="s">
        <v>81</v>
      </c>
      <c r="AY366" s="252" t="s">
        <v>128</v>
      </c>
    </row>
    <row r="367" s="2" customFormat="1" ht="16.5" customHeight="1">
      <c r="A367" s="37"/>
      <c r="B367" s="38"/>
      <c r="C367" s="253" t="s">
        <v>331</v>
      </c>
      <c r="D367" s="253" t="s">
        <v>216</v>
      </c>
      <c r="E367" s="254" t="s">
        <v>527</v>
      </c>
      <c r="F367" s="255" t="s">
        <v>528</v>
      </c>
      <c r="G367" s="256" t="s">
        <v>202</v>
      </c>
      <c r="H367" s="257">
        <v>12.285</v>
      </c>
      <c r="I367" s="258"/>
      <c r="J367" s="259">
        <f>ROUND(I367*H367,2)</f>
        <v>0</v>
      </c>
      <c r="K367" s="255" t="s">
        <v>1</v>
      </c>
      <c r="L367" s="260"/>
      <c r="M367" s="261" t="s">
        <v>1</v>
      </c>
      <c r="N367" s="262" t="s">
        <v>38</v>
      </c>
      <c r="O367" s="90"/>
      <c r="P367" s="226">
        <f>O367*H367</f>
        <v>0</v>
      </c>
      <c r="Q367" s="226">
        <v>0</v>
      </c>
      <c r="R367" s="226">
        <f>Q367*H367</f>
        <v>0</v>
      </c>
      <c r="S367" s="226">
        <v>0</v>
      </c>
      <c r="T367" s="227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28" t="s">
        <v>207</v>
      </c>
      <c r="AT367" s="228" t="s">
        <v>216</v>
      </c>
      <c r="AU367" s="228" t="s">
        <v>83</v>
      </c>
      <c r="AY367" s="16" t="s">
        <v>128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6" t="s">
        <v>81</v>
      </c>
      <c r="BK367" s="229">
        <f>ROUND(I367*H367,2)</f>
        <v>0</v>
      </c>
      <c r="BL367" s="16" t="s">
        <v>171</v>
      </c>
      <c r="BM367" s="228" t="s">
        <v>529</v>
      </c>
    </row>
    <row r="368" s="13" customFormat="1">
      <c r="A368" s="13"/>
      <c r="B368" s="230"/>
      <c r="C368" s="231"/>
      <c r="D368" s="232" t="s">
        <v>136</v>
      </c>
      <c r="E368" s="233" t="s">
        <v>1</v>
      </c>
      <c r="F368" s="234" t="s">
        <v>530</v>
      </c>
      <c r="G368" s="231"/>
      <c r="H368" s="235">
        <v>12.285</v>
      </c>
      <c r="I368" s="236"/>
      <c r="J368" s="231"/>
      <c r="K368" s="231"/>
      <c r="L368" s="237"/>
      <c r="M368" s="238"/>
      <c r="N368" s="239"/>
      <c r="O368" s="239"/>
      <c r="P368" s="239"/>
      <c r="Q368" s="239"/>
      <c r="R368" s="239"/>
      <c r="S368" s="239"/>
      <c r="T368" s="24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1" t="s">
        <v>136</v>
      </c>
      <c r="AU368" s="241" t="s">
        <v>83</v>
      </c>
      <c r="AV368" s="13" t="s">
        <v>83</v>
      </c>
      <c r="AW368" s="13" t="s">
        <v>30</v>
      </c>
      <c r="AX368" s="13" t="s">
        <v>73</v>
      </c>
      <c r="AY368" s="241" t="s">
        <v>128</v>
      </c>
    </row>
    <row r="369" s="14" customFormat="1">
      <c r="A369" s="14"/>
      <c r="B369" s="242"/>
      <c r="C369" s="243"/>
      <c r="D369" s="232" t="s">
        <v>136</v>
      </c>
      <c r="E369" s="244" t="s">
        <v>1</v>
      </c>
      <c r="F369" s="245" t="s">
        <v>138</v>
      </c>
      <c r="G369" s="243"/>
      <c r="H369" s="246">
        <v>12.285</v>
      </c>
      <c r="I369" s="247"/>
      <c r="J369" s="243"/>
      <c r="K369" s="243"/>
      <c r="L369" s="248"/>
      <c r="M369" s="249"/>
      <c r="N369" s="250"/>
      <c r="O369" s="250"/>
      <c r="P369" s="250"/>
      <c r="Q369" s="250"/>
      <c r="R369" s="250"/>
      <c r="S369" s="250"/>
      <c r="T369" s="25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2" t="s">
        <v>136</v>
      </c>
      <c r="AU369" s="252" t="s">
        <v>83</v>
      </c>
      <c r="AV369" s="14" t="s">
        <v>135</v>
      </c>
      <c r="AW369" s="14" t="s">
        <v>30</v>
      </c>
      <c r="AX369" s="14" t="s">
        <v>81</v>
      </c>
      <c r="AY369" s="252" t="s">
        <v>128</v>
      </c>
    </row>
    <row r="370" s="12" customFormat="1" ht="22.8" customHeight="1">
      <c r="A370" s="12"/>
      <c r="B370" s="201"/>
      <c r="C370" s="202"/>
      <c r="D370" s="203" t="s">
        <v>72</v>
      </c>
      <c r="E370" s="215" t="s">
        <v>531</v>
      </c>
      <c r="F370" s="215" t="s">
        <v>532</v>
      </c>
      <c r="G370" s="202"/>
      <c r="H370" s="202"/>
      <c r="I370" s="205"/>
      <c r="J370" s="216">
        <f>BK370</f>
        <v>0</v>
      </c>
      <c r="K370" s="202"/>
      <c r="L370" s="207"/>
      <c r="M370" s="208"/>
      <c r="N370" s="209"/>
      <c r="O370" s="209"/>
      <c r="P370" s="210">
        <f>SUM(P371:P376)</f>
        <v>0</v>
      </c>
      <c r="Q370" s="209"/>
      <c r="R370" s="210">
        <f>SUM(R371:R376)</f>
        <v>0.57850772000000006</v>
      </c>
      <c r="S370" s="209"/>
      <c r="T370" s="211">
        <f>SUM(T371:T376)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2" t="s">
        <v>83</v>
      </c>
      <c r="AT370" s="213" t="s">
        <v>72</v>
      </c>
      <c r="AU370" s="213" t="s">
        <v>81</v>
      </c>
      <c r="AY370" s="212" t="s">
        <v>128</v>
      </c>
      <c r="BK370" s="214">
        <f>SUM(BK371:BK376)</f>
        <v>0</v>
      </c>
    </row>
    <row r="371" s="2" customFormat="1" ht="33" customHeight="1">
      <c r="A371" s="37"/>
      <c r="B371" s="38"/>
      <c r="C371" s="217" t="s">
        <v>533</v>
      </c>
      <c r="D371" s="217" t="s">
        <v>130</v>
      </c>
      <c r="E371" s="218" t="s">
        <v>534</v>
      </c>
      <c r="F371" s="219" t="s">
        <v>535</v>
      </c>
      <c r="G371" s="220" t="s">
        <v>202</v>
      </c>
      <c r="H371" s="221">
        <v>37.100000000000001</v>
      </c>
      <c r="I371" s="222"/>
      <c r="J371" s="223">
        <f>ROUND(I371*H371,2)</f>
        <v>0</v>
      </c>
      <c r="K371" s="219" t="s">
        <v>134</v>
      </c>
      <c r="L371" s="43"/>
      <c r="M371" s="224" t="s">
        <v>1</v>
      </c>
      <c r="N371" s="225" t="s">
        <v>38</v>
      </c>
      <c r="O371" s="90"/>
      <c r="P371" s="226">
        <f>O371*H371</f>
        <v>0</v>
      </c>
      <c r="Q371" s="226">
        <v>0.00049319999999999995</v>
      </c>
      <c r="R371" s="226">
        <f>Q371*H371</f>
        <v>0.01829772</v>
      </c>
      <c r="S371" s="226">
        <v>0</v>
      </c>
      <c r="T371" s="227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28" t="s">
        <v>171</v>
      </c>
      <c r="AT371" s="228" t="s">
        <v>130</v>
      </c>
      <c r="AU371" s="228" t="s">
        <v>83</v>
      </c>
      <c r="AY371" s="16" t="s">
        <v>128</v>
      </c>
      <c r="BE371" s="229">
        <f>IF(N371="základní",J371,0)</f>
        <v>0</v>
      </c>
      <c r="BF371" s="229">
        <f>IF(N371="snížená",J371,0)</f>
        <v>0</v>
      </c>
      <c r="BG371" s="229">
        <f>IF(N371="zákl. přenesená",J371,0)</f>
        <v>0</v>
      </c>
      <c r="BH371" s="229">
        <f>IF(N371="sníž. přenesená",J371,0)</f>
        <v>0</v>
      </c>
      <c r="BI371" s="229">
        <f>IF(N371="nulová",J371,0)</f>
        <v>0</v>
      </c>
      <c r="BJ371" s="16" t="s">
        <v>81</v>
      </c>
      <c r="BK371" s="229">
        <f>ROUND(I371*H371,2)</f>
        <v>0</v>
      </c>
      <c r="BL371" s="16" t="s">
        <v>171</v>
      </c>
      <c r="BM371" s="228" t="s">
        <v>536</v>
      </c>
    </row>
    <row r="372" s="13" customFormat="1">
      <c r="A372" s="13"/>
      <c r="B372" s="230"/>
      <c r="C372" s="231"/>
      <c r="D372" s="232" t="s">
        <v>136</v>
      </c>
      <c r="E372" s="233" t="s">
        <v>1</v>
      </c>
      <c r="F372" s="234" t="s">
        <v>537</v>
      </c>
      <c r="G372" s="231"/>
      <c r="H372" s="235">
        <v>37.100000000000001</v>
      </c>
      <c r="I372" s="236"/>
      <c r="J372" s="231"/>
      <c r="K372" s="231"/>
      <c r="L372" s="237"/>
      <c r="M372" s="238"/>
      <c r="N372" s="239"/>
      <c r="O372" s="239"/>
      <c r="P372" s="239"/>
      <c r="Q372" s="239"/>
      <c r="R372" s="239"/>
      <c r="S372" s="239"/>
      <c r="T372" s="240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1" t="s">
        <v>136</v>
      </c>
      <c r="AU372" s="241" t="s">
        <v>83</v>
      </c>
      <c r="AV372" s="13" t="s">
        <v>83</v>
      </c>
      <c r="AW372" s="13" t="s">
        <v>30</v>
      </c>
      <c r="AX372" s="13" t="s">
        <v>73</v>
      </c>
      <c r="AY372" s="241" t="s">
        <v>128</v>
      </c>
    </row>
    <row r="373" s="14" customFormat="1">
      <c r="A373" s="14"/>
      <c r="B373" s="242"/>
      <c r="C373" s="243"/>
      <c r="D373" s="232" t="s">
        <v>136</v>
      </c>
      <c r="E373" s="244" t="s">
        <v>1</v>
      </c>
      <c r="F373" s="245" t="s">
        <v>138</v>
      </c>
      <c r="G373" s="243"/>
      <c r="H373" s="246">
        <v>37.100000000000001</v>
      </c>
      <c r="I373" s="247"/>
      <c r="J373" s="243"/>
      <c r="K373" s="243"/>
      <c r="L373" s="248"/>
      <c r="M373" s="249"/>
      <c r="N373" s="250"/>
      <c r="O373" s="250"/>
      <c r="P373" s="250"/>
      <c r="Q373" s="250"/>
      <c r="R373" s="250"/>
      <c r="S373" s="250"/>
      <c r="T373" s="25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2" t="s">
        <v>136</v>
      </c>
      <c r="AU373" s="252" t="s">
        <v>83</v>
      </c>
      <c r="AV373" s="14" t="s">
        <v>135</v>
      </c>
      <c r="AW373" s="14" t="s">
        <v>30</v>
      </c>
      <c r="AX373" s="14" t="s">
        <v>81</v>
      </c>
      <c r="AY373" s="252" t="s">
        <v>128</v>
      </c>
    </row>
    <row r="374" s="2" customFormat="1" ht="21.75" customHeight="1">
      <c r="A374" s="37"/>
      <c r="B374" s="38"/>
      <c r="C374" s="253" t="s">
        <v>335</v>
      </c>
      <c r="D374" s="253" t="s">
        <v>216</v>
      </c>
      <c r="E374" s="254" t="s">
        <v>538</v>
      </c>
      <c r="F374" s="255" t="s">
        <v>539</v>
      </c>
      <c r="G374" s="256" t="s">
        <v>202</v>
      </c>
      <c r="H374" s="257">
        <v>37.100000000000001</v>
      </c>
      <c r="I374" s="258"/>
      <c r="J374" s="259">
        <f>ROUND(I374*H374,2)</f>
        <v>0</v>
      </c>
      <c r="K374" s="255" t="s">
        <v>134</v>
      </c>
      <c r="L374" s="260"/>
      <c r="M374" s="261" t="s">
        <v>1</v>
      </c>
      <c r="N374" s="262" t="s">
        <v>38</v>
      </c>
      <c r="O374" s="90"/>
      <c r="P374" s="226">
        <f>O374*H374</f>
        <v>0</v>
      </c>
      <c r="Q374" s="226">
        <v>0.015100000000000001</v>
      </c>
      <c r="R374" s="226">
        <f>Q374*H374</f>
        <v>0.5602100000000001</v>
      </c>
      <c r="S374" s="226">
        <v>0</v>
      </c>
      <c r="T374" s="227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28" t="s">
        <v>207</v>
      </c>
      <c r="AT374" s="228" t="s">
        <v>216</v>
      </c>
      <c r="AU374" s="228" t="s">
        <v>83</v>
      </c>
      <c r="AY374" s="16" t="s">
        <v>128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16" t="s">
        <v>81</v>
      </c>
      <c r="BK374" s="229">
        <f>ROUND(I374*H374,2)</f>
        <v>0</v>
      </c>
      <c r="BL374" s="16" t="s">
        <v>171</v>
      </c>
      <c r="BM374" s="228" t="s">
        <v>540</v>
      </c>
    </row>
    <row r="375" s="2" customFormat="1" ht="21.75" customHeight="1">
      <c r="A375" s="37"/>
      <c r="B375" s="38"/>
      <c r="C375" s="217" t="s">
        <v>541</v>
      </c>
      <c r="D375" s="217" t="s">
        <v>130</v>
      </c>
      <c r="E375" s="218" t="s">
        <v>542</v>
      </c>
      <c r="F375" s="219" t="s">
        <v>543</v>
      </c>
      <c r="G375" s="220" t="s">
        <v>177</v>
      </c>
      <c r="H375" s="221">
        <v>1</v>
      </c>
      <c r="I375" s="222"/>
      <c r="J375" s="223">
        <f>ROUND(I375*H375,2)</f>
        <v>0</v>
      </c>
      <c r="K375" s="219" t="s">
        <v>1</v>
      </c>
      <c r="L375" s="43"/>
      <c r="M375" s="224" t="s">
        <v>1</v>
      </c>
      <c r="N375" s="225" t="s">
        <v>38</v>
      </c>
      <c r="O375" s="90"/>
      <c r="P375" s="226">
        <f>O375*H375</f>
        <v>0</v>
      </c>
      <c r="Q375" s="226">
        <v>0</v>
      </c>
      <c r="R375" s="226">
        <f>Q375*H375</f>
        <v>0</v>
      </c>
      <c r="S375" s="226">
        <v>0</v>
      </c>
      <c r="T375" s="227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28" t="s">
        <v>171</v>
      </c>
      <c r="AT375" s="228" t="s">
        <v>130</v>
      </c>
      <c r="AU375" s="228" t="s">
        <v>83</v>
      </c>
      <c r="AY375" s="16" t="s">
        <v>128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16" t="s">
        <v>81</v>
      </c>
      <c r="BK375" s="229">
        <f>ROUND(I375*H375,2)</f>
        <v>0</v>
      </c>
      <c r="BL375" s="16" t="s">
        <v>171</v>
      </c>
      <c r="BM375" s="228" t="s">
        <v>544</v>
      </c>
    </row>
    <row r="376" s="2" customFormat="1">
      <c r="A376" s="37"/>
      <c r="B376" s="38"/>
      <c r="C376" s="39"/>
      <c r="D376" s="232" t="s">
        <v>225</v>
      </c>
      <c r="E376" s="39"/>
      <c r="F376" s="263" t="s">
        <v>545</v>
      </c>
      <c r="G376" s="39"/>
      <c r="H376" s="39"/>
      <c r="I376" s="264"/>
      <c r="J376" s="39"/>
      <c r="K376" s="39"/>
      <c r="L376" s="43"/>
      <c r="M376" s="265"/>
      <c r="N376" s="266"/>
      <c r="O376" s="90"/>
      <c r="P376" s="90"/>
      <c r="Q376" s="90"/>
      <c r="R376" s="90"/>
      <c r="S376" s="90"/>
      <c r="T376" s="91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225</v>
      </c>
      <c r="AU376" s="16" t="s">
        <v>83</v>
      </c>
    </row>
    <row r="377" s="12" customFormat="1" ht="25.92" customHeight="1">
      <c r="A377" s="12"/>
      <c r="B377" s="201"/>
      <c r="C377" s="202"/>
      <c r="D377" s="203" t="s">
        <v>72</v>
      </c>
      <c r="E377" s="204" t="s">
        <v>546</v>
      </c>
      <c r="F377" s="204" t="s">
        <v>547</v>
      </c>
      <c r="G377" s="202"/>
      <c r="H377" s="202"/>
      <c r="I377" s="205"/>
      <c r="J377" s="206">
        <f>BK377</f>
        <v>0</v>
      </c>
      <c r="K377" s="202"/>
      <c r="L377" s="207"/>
      <c r="M377" s="208"/>
      <c r="N377" s="209"/>
      <c r="O377" s="209"/>
      <c r="P377" s="210">
        <f>SUM(P378:P380)</f>
        <v>0</v>
      </c>
      <c r="Q377" s="209"/>
      <c r="R377" s="210">
        <f>SUM(R378:R380)</f>
        <v>0</v>
      </c>
      <c r="S377" s="209"/>
      <c r="T377" s="211">
        <f>SUM(T378:T380)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12" t="s">
        <v>135</v>
      </c>
      <c r="AT377" s="213" t="s">
        <v>72</v>
      </c>
      <c r="AU377" s="213" t="s">
        <v>73</v>
      </c>
      <c r="AY377" s="212" t="s">
        <v>128</v>
      </c>
      <c r="BK377" s="214">
        <f>SUM(BK378:BK380)</f>
        <v>0</v>
      </c>
    </row>
    <row r="378" s="2" customFormat="1" ht="16.5" customHeight="1">
      <c r="A378" s="37"/>
      <c r="B378" s="38"/>
      <c r="C378" s="217" t="s">
        <v>341</v>
      </c>
      <c r="D378" s="217" t="s">
        <v>130</v>
      </c>
      <c r="E378" s="218" t="s">
        <v>548</v>
      </c>
      <c r="F378" s="219" t="s">
        <v>549</v>
      </c>
      <c r="G378" s="220" t="s">
        <v>550</v>
      </c>
      <c r="H378" s="221">
        <v>20</v>
      </c>
      <c r="I378" s="222"/>
      <c r="J378" s="223">
        <f>ROUND(I378*H378,2)</f>
        <v>0</v>
      </c>
      <c r="K378" s="219" t="s">
        <v>134</v>
      </c>
      <c r="L378" s="43"/>
      <c r="M378" s="224" t="s">
        <v>1</v>
      </c>
      <c r="N378" s="225" t="s">
        <v>38</v>
      </c>
      <c r="O378" s="90"/>
      <c r="P378" s="226">
        <f>O378*H378</f>
        <v>0</v>
      </c>
      <c r="Q378" s="226">
        <v>0</v>
      </c>
      <c r="R378" s="226">
        <f>Q378*H378</f>
        <v>0</v>
      </c>
      <c r="S378" s="226">
        <v>0</v>
      </c>
      <c r="T378" s="227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28" t="s">
        <v>551</v>
      </c>
      <c r="AT378" s="228" t="s">
        <v>130</v>
      </c>
      <c r="AU378" s="228" t="s">
        <v>81</v>
      </c>
      <c r="AY378" s="16" t="s">
        <v>128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16" t="s">
        <v>81</v>
      </c>
      <c r="BK378" s="229">
        <f>ROUND(I378*H378,2)</f>
        <v>0</v>
      </c>
      <c r="BL378" s="16" t="s">
        <v>551</v>
      </c>
      <c r="BM378" s="228" t="s">
        <v>552</v>
      </c>
    </row>
    <row r="379" s="13" customFormat="1">
      <c r="A379" s="13"/>
      <c r="B379" s="230"/>
      <c r="C379" s="231"/>
      <c r="D379" s="232" t="s">
        <v>136</v>
      </c>
      <c r="E379" s="233" t="s">
        <v>1</v>
      </c>
      <c r="F379" s="234" t="s">
        <v>553</v>
      </c>
      <c r="G379" s="231"/>
      <c r="H379" s="235">
        <v>20</v>
      </c>
      <c r="I379" s="236"/>
      <c r="J379" s="231"/>
      <c r="K379" s="231"/>
      <c r="L379" s="237"/>
      <c r="M379" s="238"/>
      <c r="N379" s="239"/>
      <c r="O379" s="239"/>
      <c r="P379" s="239"/>
      <c r="Q379" s="239"/>
      <c r="R379" s="239"/>
      <c r="S379" s="239"/>
      <c r="T379" s="24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1" t="s">
        <v>136</v>
      </c>
      <c r="AU379" s="241" t="s">
        <v>81</v>
      </c>
      <c r="AV379" s="13" t="s">
        <v>83</v>
      </c>
      <c r="AW379" s="13" t="s">
        <v>30</v>
      </c>
      <c r="AX379" s="13" t="s">
        <v>73</v>
      </c>
      <c r="AY379" s="241" t="s">
        <v>128</v>
      </c>
    </row>
    <row r="380" s="14" customFormat="1">
      <c r="A380" s="14"/>
      <c r="B380" s="242"/>
      <c r="C380" s="243"/>
      <c r="D380" s="232" t="s">
        <v>136</v>
      </c>
      <c r="E380" s="244" t="s">
        <v>1</v>
      </c>
      <c r="F380" s="245" t="s">
        <v>138</v>
      </c>
      <c r="G380" s="243"/>
      <c r="H380" s="246">
        <v>20</v>
      </c>
      <c r="I380" s="247"/>
      <c r="J380" s="243"/>
      <c r="K380" s="243"/>
      <c r="L380" s="248"/>
      <c r="M380" s="268"/>
      <c r="N380" s="269"/>
      <c r="O380" s="269"/>
      <c r="P380" s="269"/>
      <c r="Q380" s="269"/>
      <c r="R380" s="269"/>
      <c r="S380" s="269"/>
      <c r="T380" s="27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2" t="s">
        <v>136</v>
      </c>
      <c r="AU380" s="252" t="s">
        <v>81</v>
      </c>
      <c r="AV380" s="14" t="s">
        <v>135</v>
      </c>
      <c r="AW380" s="14" t="s">
        <v>30</v>
      </c>
      <c r="AX380" s="14" t="s">
        <v>81</v>
      </c>
      <c r="AY380" s="252" t="s">
        <v>128</v>
      </c>
    </row>
    <row r="381" s="2" customFormat="1" ht="6.96" customHeight="1">
      <c r="A381" s="37"/>
      <c r="B381" s="65"/>
      <c r="C381" s="66"/>
      <c r="D381" s="66"/>
      <c r="E381" s="66"/>
      <c r="F381" s="66"/>
      <c r="G381" s="66"/>
      <c r="H381" s="66"/>
      <c r="I381" s="66"/>
      <c r="J381" s="66"/>
      <c r="K381" s="66"/>
      <c r="L381" s="43"/>
      <c r="M381" s="37"/>
      <c r="O381" s="37"/>
      <c r="P381" s="37"/>
      <c r="Q381" s="37"/>
      <c r="R381" s="37"/>
      <c r="S381" s="37"/>
      <c r="T381" s="37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</row>
  </sheetData>
  <sheetProtection sheet="1" autoFilter="0" formatColumns="0" formatRows="0" objects="1" scenarios="1" spinCount="100000" saltValue="PsearwISiZ/5mBaRJazTMRCqPs/3eStSkFBR5n5jOqufYo3bDG4iBkhcUaLB9wQ5Rr+5q0JdwQQLpQeHcXbONA==" hashValue="41h/5jEpe+P8WRjrF0DogSd2UyRfSgAFmAVXC5ipz2GsupfssM/34lN+TyLqhu+p47g5QkyRH3WMsxLFox0Ltw==" algorithmName="SHA-512" password="CC35"/>
  <autoFilter ref="C130:K380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mostu v km 66,856 trati Havlovice - Tachov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554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8. 4. 2021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ROUND(J126,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ROUND((SUM(BE126:BE217)),  2)</f>
        <v>0</v>
      </c>
      <c r="G33" s="37"/>
      <c r="H33" s="37"/>
      <c r="I33" s="154">
        <v>0.20999999999999999</v>
      </c>
      <c r="J33" s="153">
        <f>ROUND(((SUM(BE126:BE217))*I33),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ROUND((SUM(BF126:BF217)),  2)</f>
        <v>0</v>
      </c>
      <c r="G34" s="37"/>
      <c r="H34" s="37"/>
      <c r="I34" s="154">
        <v>0.14999999999999999</v>
      </c>
      <c r="J34" s="153">
        <f>ROUND(((SUM(BF126:BF217))*I34),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ROUND((SUM(BG126:BG217)),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ROUND((SUM(BH126:BH217)),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ROUND((SUM(BI126:BI217)),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mostu v km 66,856 trati Havlovice - Tachov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02 - Železniční svršek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8. 4. 2021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J126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J127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J128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103</v>
      </c>
      <c r="E99" s="187"/>
      <c r="F99" s="187"/>
      <c r="G99" s="187"/>
      <c r="H99" s="187"/>
      <c r="I99" s="187"/>
      <c r="J99" s="188">
        <f>J137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555</v>
      </c>
      <c r="E100" s="187"/>
      <c r="F100" s="187"/>
      <c r="G100" s="187"/>
      <c r="H100" s="187"/>
      <c r="I100" s="187"/>
      <c r="J100" s="188">
        <f>J150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556</v>
      </c>
      <c r="E101" s="187"/>
      <c r="F101" s="187"/>
      <c r="G101" s="187"/>
      <c r="H101" s="187"/>
      <c r="I101" s="187"/>
      <c r="J101" s="188">
        <f>J169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557</v>
      </c>
      <c r="E102" s="187"/>
      <c r="F102" s="187"/>
      <c r="G102" s="187"/>
      <c r="H102" s="187"/>
      <c r="I102" s="187"/>
      <c r="J102" s="188">
        <f>J185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105</v>
      </c>
      <c r="E103" s="187"/>
      <c r="F103" s="187"/>
      <c r="G103" s="187"/>
      <c r="H103" s="187"/>
      <c r="I103" s="187"/>
      <c r="J103" s="188">
        <f>J197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558</v>
      </c>
      <c r="E104" s="187"/>
      <c r="F104" s="187"/>
      <c r="G104" s="187"/>
      <c r="H104" s="187"/>
      <c r="I104" s="187"/>
      <c r="J104" s="188">
        <f>J198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106</v>
      </c>
      <c r="E105" s="187"/>
      <c r="F105" s="187"/>
      <c r="G105" s="187"/>
      <c r="H105" s="187"/>
      <c r="I105" s="187"/>
      <c r="J105" s="188">
        <f>J207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107</v>
      </c>
      <c r="E106" s="187"/>
      <c r="F106" s="187"/>
      <c r="G106" s="187"/>
      <c r="H106" s="187"/>
      <c r="I106" s="187"/>
      <c r="J106" s="188">
        <f>J213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113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173" t="str">
        <f>E7</f>
        <v>Oprava mostu v km 66,856 trati Havlovice - Tachov</v>
      </c>
      <c r="F116" s="31"/>
      <c r="G116" s="31"/>
      <c r="H116" s="31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91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75" t="str">
        <f>E9</f>
        <v>SO 02 - Železniční svršek</v>
      </c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20</v>
      </c>
      <c r="D120" s="39"/>
      <c r="E120" s="39"/>
      <c r="F120" s="26" t="str">
        <f>F12</f>
        <v xml:space="preserve"> </v>
      </c>
      <c r="G120" s="39"/>
      <c r="H120" s="39"/>
      <c r="I120" s="31" t="s">
        <v>22</v>
      </c>
      <c r="J120" s="78" t="str">
        <f>IF(J12="","",J12)</f>
        <v>8. 4. 2021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24</v>
      </c>
      <c r="D122" s="39"/>
      <c r="E122" s="39"/>
      <c r="F122" s="26" t="str">
        <f>E15</f>
        <v xml:space="preserve"> </v>
      </c>
      <c r="G122" s="39"/>
      <c r="H122" s="39"/>
      <c r="I122" s="31" t="s">
        <v>29</v>
      </c>
      <c r="J122" s="35" t="str">
        <f>E21</f>
        <v xml:space="preserve"> 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9"/>
      <c r="E123" s="39"/>
      <c r="F123" s="26" t="str">
        <f>IF(E18="","",E18)</f>
        <v>Vyplň údaj</v>
      </c>
      <c r="G123" s="39"/>
      <c r="H123" s="39"/>
      <c r="I123" s="31" t="s">
        <v>31</v>
      </c>
      <c r="J123" s="35" t="str">
        <f>E24</f>
        <v xml:space="preserve"> 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90"/>
      <c r="B125" s="191"/>
      <c r="C125" s="192" t="s">
        <v>114</v>
      </c>
      <c r="D125" s="193" t="s">
        <v>58</v>
      </c>
      <c r="E125" s="193" t="s">
        <v>54</v>
      </c>
      <c r="F125" s="193" t="s">
        <v>55</v>
      </c>
      <c r="G125" s="193" t="s">
        <v>115</v>
      </c>
      <c r="H125" s="193" t="s">
        <v>116</v>
      </c>
      <c r="I125" s="193" t="s">
        <v>117</v>
      </c>
      <c r="J125" s="193" t="s">
        <v>95</v>
      </c>
      <c r="K125" s="194" t="s">
        <v>118</v>
      </c>
      <c r="L125" s="195"/>
      <c r="M125" s="99" t="s">
        <v>1</v>
      </c>
      <c r="N125" s="100" t="s">
        <v>37</v>
      </c>
      <c r="O125" s="100" t="s">
        <v>119</v>
      </c>
      <c r="P125" s="100" t="s">
        <v>120</v>
      </c>
      <c r="Q125" s="100" t="s">
        <v>121</v>
      </c>
      <c r="R125" s="100" t="s">
        <v>122</v>
      </c>
      <c r="S125" s="100" t="s">
        <v>123</v>
      </c>
      <c r="T125" s="101" t="s">
        <v>124</v>
      </c>
      <c r="U125" s="190"/>
      <c r="V125" s="190"/>
      <c r="W125" s="190"/>
      <c r="X125" s="190"/>
      <c r="Y125" s="190"/>
      <c r="Z125" s="190"/>
      <c r="AA125" s="190"/>
      <c r="AB125" s="190"/>
      <c r="AC125" s="190"/>
      <c r="AD125" s="190"/>
      <c r="AE125" s="190"/>
    </row>
    <row r="126" s="2" customFormat="1" ht="22.8" customHeight="1">
      <c r="A126" s="37"/>
      <c r="B126" s="38"/>
      <c r="C126" s="106" t="s">
        <v>125</v>
      </c>
      <c r="D126" s="39"/>
      <c r="E126" s="39"/>
      <c r="F126" s="39"/>
      <c r="G126" s="39"/>
      <c r="H126" s="39"/>
      <c r="I126" s="39"/>
      <c r="J126" s="196">
        <f>BK126</f>
        <v>0</v>
      </c>
      <c r="K126" s="39"/>
      <c r="L126" s="43"/>
      <c r="M126" s="102"/>
      <c r="N126" s="197"/>
      <c r="O126" s="103"/>
      <c r="P126" s="198">
        <f>P127</f>
        <v>0</v>
      </c>
      <c r="Q126" s="103"/>
      <c r="R126" s="198">
        <f>R127</f>
        <v>216.525766</v>
      </c>
      <c r="S126" s="103"/>
      <c r="T126" s="199">
        <f>T127</f>
        <v>103.76467645000001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72</v>
      </c>
      <c r="AU126" s="16" t="s">
        <v>97</v>
      </c>
      <c r="BK126" s="200">
        <f>BK127</f>
        <v>0</v>
      </c>
    </row>
    <row r="127" s="12" customFormat="1" ht="25.92" customHeight="1">
      <c r="A127" s="12"/>
      <c r="B127" s="201"/>
      <c r="C127" s="202"/>
      <c r="D127" s="203" t="s">
        <v>72</v>
      </c>
      <c r="E127" s="204" t="s">
        <v>126</v>
      </c>
      <c r="F127" s="204" t="s">
        <v>127</v>
      </c>
      <c r="G127" s="202"/>
      <c r="H127" s="202"/>
      <c r="I127" s="205"/>
      <c r="J127" s="206">
        <f>BK127</f>
        <v>0</v>
      </c>
      <c r="K127" s="202"/>
      <c r="L127" s="207"/>
      <c r="M127" s="208"/>
      <c r="N127" s="209"/>
      <c r="O127" s="209"/>
      <c r="P127" s="210">
        <f>P128+P137+P150+P169+P185+P197+P198+P207+P213</f>
        <v>0</v>
      </c>
      <c r="Q127" s="209"/>
      <c r="R127" s="210">
        <f>R128+R137+R150+R169+R185+R197+R198+R207+R213</f>
        <v>216.525766</v>
      </c>
      <c r="S127" s="209"/>
      <c r="T127" s="211">
        <f>T128+T137+T150+T169+T185+T197+T198+T207+T213</f>
        <v>103.76467645000001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81</v>
      </c>
      <c r="AT127" s="213" t="s">
        <v>72</v>
      </c>
      <c r="AU127" s="213" t="s">
        <v>73</v>
      </c>
      <c r="AY127" s="212" t="s">
        <v>128</v>
      </c>
      <c r="BK127" s="214">
        <f>BK128+BK137+BK150+BK169+BK185+BK197+BK198+BK207+BK213</f>
        <v>0</v>
      </c>
    </row>
    <row r="128" s="12" customFormat="1" ht="22.8" customHeight="1">
      <c r="A128" s="12"/>
      <c r="B128" s="201"/>
      <c r="C128" s="202"/>
      <c r="D128" s="203" t="s">
        <v>72</v>
      </c>
      <c r="E128" s="215" t="s">
        <v>81</v>
      </c>
      <c r="F128" s="215" t="s">
        <v>129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SUM(P129:P136)</f>
        <v>0</v>
      </c>
      <c r="Q128" s="209"/>
      <c r="R128" s="210">
        <f>SUM(R129:R136)</f>
        <v>0</v>
      </c>
      <c r="S128" s="209"/>
      <c r="T128" s="211">
        <f>SUM(T129:T136)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2" t="s">
        <v>81</v>
      </c>
      <c r="AT128" s="213" t="s">
        <v>72</v>
      </c>
      <c r="AU128" s="213" t="s">
        <v>81</v>
      </c>
      <c r="AY128" s="212" t="s">
        <v>128</v>
      </c>
      <c r="BK128" s="214">
        <f>SUM(BK129:BK136)</f>
        <v>0</v>
      </c>
    </row>
    <row r="129" s="2" customFormat="1">
      <c r="A129" s="37"/>
      <c r="B129" s="38"/>
      <c r="C129" s="217" t="s">
        <v>81</v>
      </c>
      <c r="D129" s="217" t="s">
        <v>130</v>
      </c>
      <c r="E129" s="218" t="s">
        <v>559</v>
      </c>
      <c r="F129" s="219" t="s">
        <v>560</v>
      </c>
      <c r="G129" s="220" t="s">
        <v>141</v>
      </c>
      <c r="H129" s="221">
        <v>57.527999999999999</v>
      </c>
      <c r="I129" s="222"/>
      <c r="J129" s="223">
        <f>ROUND(I129*H129,2)</f>
        <v>0</v>
      </c>
      <c r="K129" s="219" t="s">
        <v>134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135</v>
      </c>
      <c r="AT129" s="228" t="s">
        <v>130</v>
      </c>
      <c r="AU129" s="228" t="s">
        <v>83</v>
      </c>
      <c r="AY129" s="16" t="s">
        <v>128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135</v>
      </c>
      <c r="BM129" s="228" t="s">
        <v>83</v>
      </c>
    </row>
    <row r="130" s="13" customFormat="1">
      <c r="A130" s="13"/>
      <c r="B130" s="230"/>
      <c r="C130" s="231"/>
      <c r="D130" s="232" t="s">
        <v>136</v>
      </c>
      <c r="E130" s="233" t="s">
        <v>1</v>
      </c>
      <c r="F130" s="234" t="s">
        <v>561</v>
      </c>
      <c r="G130" s="231"/>
      <c r="H130" s="235">
        <v>29.148</v>
      </c>
      <c r="I130" s="236"/>
      <c r="J130" s="231"/>
      <c r="K130" s="231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136</v>
      </c>
      <c r="AU130" s="241" t="s">
        <v>83</v>
      </c>
      <c r="AV130" s="13" t="s">
        <v>83</v>
      </c>
      <c r="AW130" s="13" t="s">
        <v>30</v>
      </c>
      <c r="AX130" s="13" t="s">
        <v>73</v>
      </c>
      <c r="AY130" s="241" t="s">
        <v>128</v>
      </c>
    </row>
    <row r="131" s="13" customFormat="1">
      <c r="A131" s="13"/>
      <c r="B131" s="230"/>
      <c r="C131" s="231"/>
      <c r="D131" s="232" t="s">
        <v>136</v>
      </c>
      <c r="E131" s="233" t="s">
        <v>1</v>
      </c>
      <c r="F131" s="234" t="s">
        <v>562</v>
      </c>
      <c r="G131" s="231"/>
      <c r="H131" s="235">
        <v>28.379999999999999</v>
      </c>
      <c r="I131" s="236"/>
      <c r="J131" s="231"/>
      <c r="K131" s="231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136</v>
      </c>
      <c r="AU131" s="241" t="s">
        <v>83</v>
      </c>
      <c r="AV131" s="13" t="s">
        <v>83</v>
      </c>
      <c r="AW131" s="13" t="s">
        <v>30</v>
      </c>
      <c r="AX131" s="13" t="s">
        <v>73</v>
      </c>
      <c r="AY131" s="241" t="s">
        <v>128</v>
      </c>
    </row>
    <row r="132" s="14" customFormat="1">
      <c r="A132" s="14"/>
      <c r="B132" s="242"/>
      <c r="C132" s="243"/>
      <c r="D132" s="232" t="s">
        <v>136</v>
      </c>
      <c r="E132" s="244" t="s">
        <v>1</v>
      </c>
      <c r="F132" s="245" t="s">
        <v>138</v>
      </c>
      <c r="G132" s="243"/>
      <c r="H132" s="246">
        <v>57.527999999999999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136</v>
      </c>
      <c r="AU132" s="252" t="s">
        <v>83</v>
      </c>
      <c r="AV132" s="14" t="s">
        <v>135</v>
      </c>
      <c r="AW132" s="14" t="s">
        <v>30</v>
      </c>
      <c r="AX132" s="14" t="s">
        <v>81</v>
      </c>
      <c r="AY132" s="252" t="s">
        <v>128</v>
      </c>
    </row>
    <row r="133" s="2" customFormat="1">
      <c r="A133" s="37"/>
      <c r="B133" s="38"/>
      <c r="C133" s="217" t="s">
        <v>83</v>
      </c>
      <c r="D133" s="217" t="s">
        <v>130</v>
      </c>
      <c r="E133" s="218" t="s">
        <v>563</v>
      </c>
      <c r="F133" s="219" t="s">
        <v>564</v>
      </c>
      <c r="G133" s="220" t="s">
        <v>202</v>
      </c>
      <c r="H133" s="221">
        <v>106.44</v>
      </c>
      <c r="I133" s="222"/>
      <c r="J133" s="223">
        <f>ROUND(I133*H133,2)</f>
        <v>0</v>
      </c>
      <c r="K133" s="219" t="s">
        <v>134</v>
      </c>
      <c r="L133" s="43"/>
      <c r="M133" s="224" t="s">
        <v>1</v>
      </c>
      <c r="N133" s="225" t="s">
        <v>38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135</v>
      </c>
      <c r="AT133" s="228" t="s">
        <v>130</v>
      </c>
      <c r="AU133" s="228" t="s">
        <v>83</v>
      </c>
      <c r="AY133" s="16" t="s">
        <v>128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135</v>
      </c>
      <c r="BM133" s="228" t="s">
        <v>135</v>
      </c>
    </row>
    <row r="134" s="13" customFormat="1">
      <c r="A134" s="13"/>
      <c r="B134" s="230"/>
      <c r="C134" s="231"/>
      <c r="D134" s="232" t="s">
        <v>136</v>
      </c>
      <c r="E134" s="233" t="s">
        <v>1</v>
      </c>
      <c r="F134" s="234" t="s">
        <v>565</v>
      </c>
      <c r="G134" s="231"/>
      <c r="H134" s="235">
        <v>53.100000000000001</v>
      </c>
      <c r="I134" s="236"/>
      <c r="J134" s="231"/>
      <c r="K134" s="231"/>
      <c r="L134" s="237"/>
      <c r="M134" s="238"/>
      <c r="N134" s="239"/>
      <c r="O134" s="239"/>
      <c r="P134" s="239"/>
      <c r="Q134" s="239"/>
      <c r="R134" s="239"/>
      <c r="S134" s="239"/>
      <c r="T134" s="24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1" t="s">
        <v>136</v>
      </c>
      <c r="AU134" s="241" t="s">
        <v>83</v>
      </c>
      <c r="AV134" s="13" t="s">
        <v>83</v>
      </c>
      <c r="AW134" s="13" t="s">
        <v>30</v>
      </c>
      <c r="AX134" s="13" t="s">
        <v>73</v>
      </c>
      <c r="AY134" s="241" t="s">
        <v>128</v>
      </c>
    </row>
    <row r="135" s="13" customFormat="1">
      <c r="A135" s="13"/>
      <c r="B135" s="230"/>
      <c r="C135" s="231"/>
      <c r="D135" s="232" t="s">
        <v>136</v>
      </c>
      <c r="E135" s="233" t="s">
        <v>1</v>
      </c>
      <c r="F135" s="234" t="s">
        <v>566</v>
      </c>
      <c r="G135" s="231"/>
      <c r="H135" s="235">
        <v>53.340000000000003</v>
      </c>
      <c r="I135" s="236"/>
      <c r="J135" s="231"/>
      <c r="K135" s="231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136</v>
      </c>
      <c r="AU135" s="241" t="s">
        <v>83</v>
      </c>
      <c r="AV135" s="13" t="s">
        <v>83</v>
      </c>
      <c r="AW135" s="13" t="s">
        <v>30</v>
      </c>
      <c r="AX135" s="13" t="s">
        <v>73</v>
      </c>
      <c r="AY135" s="241" t="s">
        <v>128</v>
      </c>
    </row>
    <row r="136" s="14" customFormat="1">
      <c r="A136" s="14"/>
      <c r="B136" s="242"/>
      <c r="C136" s="243"/>
      <c r="D136" s="232" t="s">
        <v>136</v>
      </c>
      <c r="E136" s="244" t="s">
        <v>1</v>
      </c>
      <c r="F136" s="245" t="s">
        <v>138</v>
      </c>
      <c r="G136" s="243"/>
      <c r="H136" s="246">
        <v>106.44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136</v>
      </c>
      <c r="AU136" s="252" t="s">
        <v>83</v>
      </c>
      <c r="AV136" s="14" t="s">
        <v>135</v>
      </c>
      <c r="AW136" s="14" t="s">
        <v>30</v>
      </c>
      <c r="AX136" s="14" t="s">
        <v>81</v>
      </c>
      <c r="AY136" s="252" t="s">
        <v>128</v>
      </c>
    </row>
    <row r="137" s="12" customFormat="1" ht="22.8" customHeight="1">
      <c r="A137" s="12"/>
      <c r="B137" s="201"/>
      <c r="C137" s="202"/>
      <c r="D137" s="203" t="s">
        <v>72</v>
      </c>
      <c r="E137" s="215" t="s">
        <v>153</v>
      </c>
      <c r="F137" s="215" t="s">
        <v>318</v>
      </c>
      <c r="G137" s="202"/>
      <c r="H137" s="202"/>
      <c r="I137" s="205"/>
      <c r="J137" s="216">
        <f>BK137</f>
        <v>0</v>
      </c>
      <c r="K137" s="202"/>
      <c r="L137" s="207"/>
      <c r="M137" s="208"/>
      <c r="N137" s="209"/>
      <c r="O137" s="209"/>
      <c r="P137" s="210">
        <f>SUM(P138:P149)</f>
        <v>0</v>
      </c>
      <c r="Q137" s="209"/>
      <c r="R137" s="210">
        <f>SUM(R138:R149)</f>
        <v>0.25012000000000001</v>
      </c>
      <c r="S137" s="209"/>
      <c r="T137" s="211">
        <f>SUM(T138:T149)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81</v>
      </c>
      <c r="AT137" s="213" t="s">
        <v>72</v>
      </c>
      <c r="AU137" s="213" t="s">
        <v>81</v>
      </c>
      <c r="AY137" s="212" t="s">
        <v>128</v>
      </c>
      <c r="BK137" s="214">
        <f>SUM(BK138:BK149)</f>
        <v>0</v>
      </c>
    </row>
    <row r="138" s="2" customFormat="1">
      <c r="A138" s="37"/>
      <c r="B138" s="38"/>
      <c r="C138" s="253" t="s">
        <v>144</v>
      </c>
      <c r="D138" s="253" t="s">
        <v>216</v>
      </c>
      <c r="E138" s="254" t="s">
        <v>567</v>
      </c>
      <c r="F138" s="255" t="s">
        <v>568</v>
      </c>
      <c r="G138" s="256" t="s">
        <v>177</v>
      </c>
      <c r="H138" s="257">
        <v>52</v>
      </c>
      <c r="I138" s="258"/>
      <c r="J138" s="259">
        <f>ROUND(I138*H138,2)</f>
        <v>0</v>
      </c>
      <c r="K138" s="255" t="s">
        <v>1</v>
      </c>
      <c r="L138" s="260"/>
      <c r="M138" s="261" t="s">
        <v>1</v>
      </c>
      <c r="N138" s="262" t="s">
        <v>38</v>
      </c>
      <c r="O138" s="90"/>
      <c r="P138" s="226">
        <f>O138*H138</f>
        <v>0</v>
      </c>
      <c r="Q138" s="226">
        <v>9.0000000000000006E-05</v>
      </c>
      <c r="R138" s="226">
        <f>Q138*H138</f>
        <v>0.0046800000000000001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151</v>
      </c>
      <c r="AT138" s="228" t="s">
        <v>216</v>
      </c>
      <c r="AU138" s="228" t="s">
        <v>83</v>
      </c>
      <c r="AY138" s="16" t="s">
        <v>128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81</v>
      </c>
      <c r="BK138" s="229">
        <f>ROUND(I138*H138,2)</f>
        <v>0</v>
      </c>
      <c r="BL138" s="16" t="s">
        <v>135</v>
      </c>
      <c r="BM138" s="228" t="s">
        <v>569</v>
      </c>
    </row>
    <row r="139" s="13" customFormat="1">
      <c r="A139" s="13"/>
      <c r="B139" s="230"/>
      <c r="C139" s="231"/>
      <c r="D139" s="232" t="s">
        <v>136</v>
      </c>
      <c r="E139" s="233" t="s">
        <v>1</v>
      </c>
      <c r="F139" s="234" t="s">
        <v>570</v>
      </c>
      <c r="G139" s="231"/>
      <c r="H139" s="235">
        <v>52</v>
      </c>
      <c r="I139" s="236"/>
      <c r="J139" s="231"/>
      <c r="K139" s="231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136</v>
      </c>
      <c r="AU139" s="241" t="s">
        <v>83</v>
      </c>
      <c r="AV139" s="13" t="s">
        <v>83</v>
      </c>
      <c r="AW139" s="13" t="s">
        <v>30</v>
      </c>
      <c r="AX139" s="13" t="s">
        <v>73</v>
      </c>
      <c r="AY139" s="241" t="s">
        <v>128</v>
      </c>
    </row>
    <row r="140" s="14" customFormat="1">
      <c r="A140" s="14"/>
      <c r="B140" s="242"/>
      <c r="C140" s="243"/>
      <c r="D140" s="232" t="s">
        <v>136</v>
      </c>
      <c r="E140" s="244" t="s">
        <v>1</v>
      </c>
      <c r="F140" s="245" t="s">
        <v>138</v>
      </c>
      <c r="G140" s="243"/>
      <c r="H140" s="246">
        <v>52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136</v>
      </c>
      <c r="AU140" s="252" t="s">
        <v>83</v>
      </c>
      <c r="AV140" s="14" t="s">
        <v>135</v>
      </c>
      <c r="AW140" s="14" t="s">
        <v>30</v>
      </c>
      <c r="AX140" s="14" t="s">
        <v>81</v>
      </c>
      <c r="AY140" s="252" t="s">
        <v>128</v>
      </c>
    </row>
    <row r="141" s="2" customFormat="1" ht="16.5" customHeight="1">
      <c r="A141" s="37"/>
      <c r="B141" s="38"/>
      <c r="C141" s="253" t="s">
        <v>135</v>
      </c>
      <c r="D141" s="253" t="s">
        <v>216</v>
      </c>
      <c r="E141" s="254" t="s">
        <v>571</v>
      </c>
      <c r="F141" s="255" t="s">
        <v>572</v>
      </c>
      <c r="G141" s="256" t="s">
        <v>177</v>
      </c>
      <c r="H141" s="257">
        <v>208</v>
      </c>
      <c r="I141" s="258"/>
      <c r="J141" s="259">
        <f>ROUND(I141*H141,2)</f>
        <v>0</v>
      </c>
      <c r="K141" s="255" t="s">
        <v>1</v>
      </c>
      <c r="L141" s="260"/>
      <c r="M141" s="261" t="s">
        <v>1</v>
      </c>
      <c r="N141" s="262" t="s">
        <v>38</v>
      </c>
      <c r="O141" s="90"/>
      <c r="P141" s="226">
        <f>O141*H141</f>
        <v>0</v>
      </c>
      <c r="Q141" s="226">
        <v>0.00051999999999999995</v>
      </c>
      <c r="R141" s="226">
        <f>Q141*H141</f>
        <v>0.10815999999999999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151</v>
      </c>
      <c r="AT141" s="228" t="s">
        <v>216</v>
      </c>
      <c r="AU141" s="228" t="s">
        <v>83</v>
      </c>
      <c r="AY141" s="16" t="s">
        <v>128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81</v>
      </c>
      <c r="BK141" s="229">
        <f>ROUND(I141*H141,2)</f>
        <v>0</v>
      </c>
      <c r="BL141" s="16" t="s">
        <v>135</v>
      </c>
      <c r="BM141" s="228" t="s">
        <v>573</v>
      </c>
    </row>
    <row r="142" s="13" customFormat="1">
      <c r="A142" s="13"/>
      <c r="B142" s="230"/>
      <c r="C142" s="231"/>
      <c r="D142" s="232" t="s">
        <v>136</v>
      </c>
      <c r="E142" s="233" t="s">
        <v>1</v>
      </c>
      <c r="F142" s="234" t="s">
        <v>574</v>
      </c>
      <c r="G142" s="231"/>
      <c r="H142" s="235">
        <v>208</v>
      </c>
      <c r="I142" s="236"/>
      <c r="J142" s="231"/>
      <c r="K142" s="231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136</v>
      </c>
      <c r="AU142" s="241" t="s">
        <v>83</v>
      </c>
      <c r="AV142" s="13" t="s">
        <v>83</v>
      </c>
      <c r="AW142" s="13" t="s">
        <v>30</v>
      </c>
      <c r="AX142" s="13" t="s">
        <v>73</v>
      </c>
      <c r="AY142" s="241" t="s">
        <v>128</v>
      </c>
    </row>
    <row r="143" s="14" customFormat="1">
      <c r="A143" s="14"/>
      <c r="B143" s="242"/>
      <c r="C143" s="243"/>
      <c r="D143" s="232" t="s">
        <v>136</v>
      </c>
      <c r="E143" s="244" t="s">
        <v>1</v>
      </c>
      <c r="F143" s="245" t="s">
        <v>138</v>
      </c>
      <c r="G143" s="243"/>
      <c r="H143" s="246">
        <v>208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136</v>
      </c>
      <c r="AU143" s="252" t="s">
        <v>83</v>
      </c>
      <c r="AV143" s="14" t="s">
        <v>135</v>
      </c>
      <c r="AW143" s="14" t="s">
        <v>30</v>
      </c>
      <c r="AX143" s="14" t="s">
        <v>81</v>
      </c>
      <c r="AY143" s="252" t="s">
        <v>128</v>
      </c>
    </row>
    <row r="144" s="2" customFormat="1">
      <c r="A144" s="37"/>
      <c r="B144" s="38"/>
      <c r="C144" s="253" t="s">
        <v>153</v>
      </c>
      <c r="D144" s="253" t="s">
        <v>216</v>
      </c>
      <c r="E144" s="254" t="s">
        <v>575</v>
      </c>
      <c r="F144" s="255" t="s">
        <v>576</v>
      </c>
      <c r="G144" s="256" t="s">
        <v>177</v>
      </c>
      <c r="H144" s="257">
        <v>104</v>
      </c>
      <c r="I144" s="258"/>
      <c r="J144" s="259">
        <f>ROUND(I144*H144,2)</f>
        <v>0</v>
      </c>
      <c r="K144" s="255" t="s">
        <v>1</v>
      </c>
      <c r="L144" s="260"/>
      <c r="M144" s="261" t="s">
        <v>1</v>
      </c>
      <c r="N144" s="262" t="s">
        <v>38</v>
      </c>
      <c r="O144" s="90"/>
      <c r="P144" s="226">
        <f>O144*H144</f>
        <v>0</v>
      </c>
      <c r="Q144" s="226">
        <v>0.00123</v>
      </c>
      <c r="R144" s="226">
        <f>Q144*H144</f>
        <v>0.12792000000000001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151</v>
      </c>
      <c r="AT144" s="228" t="s">
        <v>216</v>
      </c>
      <c r="AU144" s="228" t="s">
        <v>83</v>
      </c>
      <c r="AY144" s="16" t="s">
        <v>128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81</v>
      </c>
      <c r="BK144" s="229">
        <f>ROUND(I144*H144,2)</f>
        <v>0</v>
      </c>
      <c r="BL144" s="16" t="s">
        <v>135</v>
      </c>
      <c r="BM144" s="228" t="s">
        <v>577</v>
      </c>
    </row>
    <row r="145" s="13" customFormat="1">
      <c r="A145" s="13"/>
      <c r="B145" s="230"/>
      <c r="C145" s="231"/>
      <c r="D145" s="232" t="s">
        <v>136</v>
      </c>
      <c r="E145" s="233" t="s">
        <v>1</v>
      </c>
      <c r="F145" s="234" t="s">
        <v>578</v>
      </c>
      <c r="G145" s="231"/>
      <c r="H145" s="235">
        <v>104</v>
      </c>
      <c r="I145" s="236"/>
      <c r="J145" s="231"/>
      <c r="K145" s="231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136</v>
      </c>
      <c r="AU145" s="241" t="s">
        <v>83</v>
      </c>
      <c r="AV145" s="13" t="s">
        <v>83</v>
      </c>
      <c r="AW145" s="13" t="s">
        <v>30</v>
      </c>
      <c r="AX145" s="13" t="s">
        <v>73</v>
      </c>
      <c r="AY145" s="241" t="s">
        <v>128</v>
      </c>
    </row>
    <row r="146" s="14" customFormat="1">
      <c r="A146" s="14"/>
      <c r="B146" s="242"/>
      <c r="C146" s="243"/>
      <c r="D146" s="232" t="s">
        <v>136</v>
      </c>
      <c r="E146" s="244" t="s">
        <v>1</v>
      </c>
      <c r="F146" s="245" t="s">
        <v>138</v>
      </c>
      <c r="G146" s="243"/>
      <c r="H146" s="246">
        <v>104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136</v>
      </c>
      <c r="AU146" s="252" t="s">
        <v>83</v>
      </c>
      <c r="AV146" s="14" t="s">
        <v>135</v>
      </c>
      <c r="AW146" s="14" t="s">
        <v>30</v>
      </c>
      <c r="AX146" s="14" t="s">
        <v>81</v>
      </c>
      <c r="AY146" s="252" t="s">
        <v>128</v>
      </c>
    </row>
    <row r="147" s="2" customFormat="1" ht="21.75" customHeight="1">
      <c r="A147" s="37"/>
      <c r="B147" s="38"/>
      <c r="C147" s="253" t="s">
        <v>147</v>
      </c>
      <c r="D147" s="253" t="s">
        <v>216</v>
      </c>
      <c r="E147" s="254" t="s">
        <v>579</v>
      </c>
      <c r="F147" s="255" t="s">
        <v>580</v>
      </c>
      <c r="G147" s="256" t="s">
        <v>177</v>
      </c>
      <c r="H147" s="257">
        <v>52</v>
      </c>
      <c r="I147" s="258"/>
      <c r="J147" s="259">
        <f>ROUND(I147*H147,2)</f>
        <v>0</v>
      </c>
      <c r="K147" s="255" t="s">
        <v>1</v>
      </c>
      <c r="L147" s="260"/>
      <c r="M147" s="261" t="s">
        <v>1</v>
      </c>
      <c r="N147" s="262" t="s">
        <v>38</v>
      </c>
      <c r="O147" s="90"/>
      <c r="P147" s="226">
        <f>O147*H147</f>
        <v>0</v>
      </c>
      <c r="Q147" s="226">
        <v>0.00018000000000000001</v>
      </c>
      <c r="R147" s="226">
        <f>Q147*H147</f>
        <v>0.0093600000000000003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151</v>
      </c>
      <c r="AT147" s="228" t="s">
        <v>216</v>
      </c>
      <c r="AU147" s="228" t="s">
        <v>83</v>
      </c>
      <c r="AY147" s="16" t="s">
        <v>128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135</v>
      </c>
      <c r="BM147" s="228" t="s">
        <v>581</v>
      </c>
    </row>
    <row r="148" s="13" customFormat="1">
      <c r="A148" s="13"/>
      <c r="B148" s="230"/>
      <c r="C148" s="231"/>
      <c r="D148" s="232" t="s">
        <v>136</v>
      </c>
      <c r="E148" s="233" t="s">
        <v>1</v>
      </c>
      <c r="F148" s="234" t="s">
        <v>570</v>
      </c>
      <c r="G148" s="231"/>
      <c r="H148" s="235">
        <v>52</v>
      </c>
      <c r="I148" s="236"/>
      <c r="J148" s="231"/>
      <c r="K148" s="231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136</v>
      </c>
      <c r="AU148" s="241" t="s">
        <v>83</v>
      </c>
      <c r="AV148" s="13" t="s">
        <v>83</v>
      </c>
      <c r="AW148" s="13" t="s">
        <v>30</v>
      </c>
      <c r="AX148" s="13" t="s">
        <v>73</v>
      </c>
      <c r="AY148" s="241" t="s">
        <v>128</v>
      </c>
    </row>
    <row r="149" s="14" customFormat="1">
      <c r="A149" s="14"/>
      <c r="B149" s="242"/>
      <c r="C149" s="243"/>
      <c r="D149" s="232" t="s">
        <v>136</v>
      </c>
      <c r="E149" s="244" t="s">
        <v>1</v>
      </c>
      <c r="F149" s="245" t="s">
        <v>138</v>
      </c>
      <c r="G149" s="243"/>
      <c r="H149" s="246">
        <v>52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136</v>
      </c>
      <c r="AU149" s="252" t="s">
        <v>83</v>
      </c>
      <c r="AV149" s="14" t="s">
        <v>135</v>
      </c>
      <c r="AW149" s="14" t="s">
        <v>30</v>
      </c>
      <c r="AX149" s="14" t="s">
        <v>81</v>
      </c>
      <c r="AY149" s="252" t="s">
        <v>128</v>
      </c>
    </row>
    <row r="150" s="12" customFormat="1" ht="22.8" customHeight="1">
      <c r="A150" s="12"/>
      <c r="B150" s="201"/>
      <c r="C150" s="202"/>
      <c r="D150" s="203" t="s">
        <v>72</v>
      </c>
      <c r="E150" s="215" t="s">
        <v>365</v>
      </c>
      <c r="F150" s="215" t="s">
        <v>582</v>
      </c>
      <c r="G150" s="202"/>
      <c r="H150" s="202"/>
      <c r="I150" s="205"/>
      <c r="J150" s="216">
        <f>BK150</f>
        <v>0</v>
      </c>
      <c r="K150" s="202"/>
      <c r="L150" s="207"/>
      <c r="M150" s="208"/>
      <c r="N150" s="209"/>
      <c r="O150" s="209"/>
      <c r="P150" s="210">
        <f>SUM(P151:P168)</f>
        <v>0</v>
      </c>
      <c r="Q150" s="209"/>
      <c r="R150" s="210">
        <f>SUM(R151:R168)</f>
        <v>209.44863599999999</v>
      </c>
      <c r="S150" s="209"/>
      <c r="T150" s="211">
        <f>SUM(T151:T168)</f>
        <v>95.146800000000013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2" t="s">
        <v>81</v>
      </c>
      <c r="AT150" s="213" t="s">
        <v>72</v>
      </c>
      <c r="AU150" s="213" t="s">
        <v>81</v>
      </c>
      <c r="AY150" s="212" t="s">
        <v>128</v>
      </c>
      <c r="BK150" s="214">
        <f>SUM(BK151:BK168)</f>
        <v>0</v>
      </c>
    </row>
    <row r="151" s="2" customFormat="1">
      <c r="A151" s="37"/>
      <c r="B151" s="38"/>
      <c r="C151" s="217" t="s">
        <v>163</v>
      </c>
      <c r="D151" s="217" t="s">
        <v>130</v>
      </c>
      <c r="E151" s="218" t="s">
        <v>583</v>
      </c>
      <c r="F151" s="219" t="s">
        <v>584</v>
      </c>
      <c r="G151" s="220" t="s">
        <v>141</v>
      </c>
      <c r="H151" s="221">
        <v>53.399000000000001</v>
      </c>
      <c r="I151" s="222"/>
      <c r="J151" s="223">
        <f>ROUND(I151*H151,2)</f>
        <v>0</v>
      </c>
      <c r="K151" s="219" t="s">
        <v>134</v>
      </c>
      <c r="L151" s="43"/>
      <c r="M151" s="224" t="s">
        <v>1</v>
      </c>
      <c r="N151" s="225" t="s">
        <v>38</v>
      </c>
      <c r="O151" s="90"/>
      <c r="P151" s="226">
        <f>O151*H151</f>
        <v>0</v>
      </c>
      <c r="Q151" s="226">
        <v>1.964</v>
      </c>
      <c r="R151" s="226">
        <f>Q151*H151</f>
        <v>104.875636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135</v>
      </c>
      <c r="AT151" s="228" t="s">
        <v>130</v>
      </c>
      <c r="AU151" s="228" t="s">
        <v>83</v>
      </c>
      <c r="AY151" s="16" t="s">
        <v>128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81</v>
      </c>
      <c r="BK151" s="229">
        <f>ROUND(I151*H151,2)</f>
        <v>0</v>
      </c>
      <c r="BL151" s="16" t="s">
        <v>135</v>
      </c>
      <c r="BM151" s="228" t="s">
        <v>147</v>
      </c>
    </row>
    <row r="152" s="13" customFormat="1">
      <c r="A152" s="13"/>
      <c r="B152" s="230"/>
      <c r="C152" s="231"/>
      <c r="D152" s="232" t="s">
        <v>136</v>
      </c>
      <c r="E152" s="233" t="s">
        <v>1</v>
      </c>
      <c r="F152" s="234" t="s">
        <v>585</v>
      </c>
      <c r="G152" s="231"/>
      <c r="H152" s="235">
        <v>51.648000000000003</v>
      </c>
      <c r="I152" s="236"/>
      <c r="J152" s="231"/>
      <c r="K152" s="231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136</v>
      </c>
      <c r="AU152" s="241" t="s">
        <v>83</v>
      </c>
      <c r="AV152" s="13" t="s">
        <v>83</v>
      </c>
      <c r="AW152" s="13" t="s">
        <v>30</v>
      </c>
      <c r="AX152" s="13" t="s">
        <v>73</v>
      </c>
      <c r="AY152" s="241" t="s">
        <v>128</v>
      </c>
    </row>
    <row r="153" s="13" customFormat="1">
      <c r="A153" s="13"/>
      <c r="B153" s="230"/>
      <c r="C153" s="231"/>
      <c r="D153" s="232" t="s">
        <v>136</v>
      </c>
      <c r="E153" s="233" t="s">
        <v>1</v>
      </c>
      <c r="F153" s="234" t="s">
        <v>586</v>
      </c>
      <c r="G153" s="231"/>
      <c r="H153" s="235">
        <v>1.7509999999999999</v>
      </c>
      <c r="I153" s="236"/>
      <c r="J153" s="231"/>
      <c r="K153" s="231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136</v>
      </c>
      <c r="AU153" s="241" t="s">
        <v>83</v>
      </c>
      <c r="AV153" s="13" t="s">
        <v>83</v>
      </c>
      <c r="AW153" s="13" t="s">
        <v>30</v>
      </c>
      <c r="AX153" s="13" t="s">
        <v>73</v>
      </c>
      <c r="AY153" s="241" t="s">
        <v>128</v>
      </c>
    </row>
    <row r="154" s="14" customFormat="1">
      <c r="A154" s="14"/>
      <c r="B154" s="242"/>
      <c r="C154" s="243"/>
      <c r="D154" s="232" t="s">
        <v>136</v>
      </c>
      <c r="E154" s="244" t="s">
        <v>1</v>
      </c>
      <c r="F154" s="245" t="s">
        <v>138</v>
      </c>
      <c r="G154" s="243"/>
      <c r="H154" s="246">
        <v>53.399000000000001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136</v>
      </c>
      <c r="AU154" s="252" t="s">
        <v>83</v>
      </c>
      <c r="AV154" s="14" t="s">
        <v>135</v>
      </c>
      <c r="AW154" s="14" t="s">
        <v>30</v>
      </c>
      <c r="AX154" s="14" t="s">
        <v>81</v>
      </c>
      <c r="AY154" s="252" t="s">
        <v>128</v>
      </c>
    </row>
    <row r="155" s="2" customFormat="1" ht="16.5" customHeight="1">
      <c r="A155" s="37"/>
      <c r="B155" s="38"/>
      <c r="C155" s="217" t="s">
        <v>151</v>
      </c>
      <c r="D155" s="217" t="s">
        <v>130</v>
      </c>
      <c r="E155" s="218" t="s">
        <v>587</v>
      </c>
      <c r="F155" s="219" t="s">
        <v>588</v>
      </c>
      <c r="G155" s="220" t="s">
        <v>141</v>
      </c>
      <c r="H155" s="221">
        <v>58.095999999999997</v>
      </c>
      <c r="I155" s="222"/>
      <c r="J155" s="223">
        <f>ROUND(I155*H155,2)</f>
        <v>0</v>
      </c>
      <c r="K155" s="219" t="s">
        <v>134</v>
      </c>
      <c r="L155" s="43"/>
      <c r="M155" s="224" t="s">
        <v>1</v>
      </c>
      <c r="N155" s="225" t="s">
        <v>38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135</v>
      </c>
      <c r="AT155" s="228" t="s">
        <v>130</v>
      </c>
      <c r="AU155" s="228" t="s">
        <v>83</v>
      </c>
      <c r="AY155" s="16" t="s">
        <v>128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81</v>
      </c>
      <c r="BK155" s="229">
        <f>ROUND(I155*H155,2)</f>
        <v>0</v>
      </c>
      <c r="BL155" s="16" t="s">
        <v>135</v>
      </c>
      <c r="BM155" s="228" t="s">
        <v>151</v>
      </c>
    </row>
    <row r="156" s="13" customFormat="1">
      <c r="A156" s="13"/>
      <c r="B156" s="230"/>
      <c r="C156" s="231"/>
      <c r="D156" s="232" t="s">
        <v>136</v>
      </c>
      <c r="E156" s="233" t="s">
        <v>1</v>
      </c>
      <c r="F156" s="234" t="s">
        <v>589</v>
      </c>
      <c r="G156" s="231"/>
      <c r="H156" s="235">
        <v>41.399999999999999</v>
      </c>
      <c r="I156" s="236"/>
      <c r="J156" s="231"/>
      <c r="K156" s="231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136</v>
      </c>
      <c r="AU156" s="241" t="s">
        <v>83</v>
      </c>
      <c r="AV156" s="13" t="s">
        <v>83</v>
      </c>
      <c r="AW156" s="13" t="s">
        <v>30</v>
      </c>
      <c r="AX156" s="13" t="s">
        <v>73</v>
      </c>
      <c r="AY156" s="241" t="s">
        <v>128</v>
      </c>
    </row>
    <row r="157" s="13" customFormat="1">
      <c r="A157" s="13"/>
      <c r="B157" s="230"/>
      <c r="C157" s="231"/>
      <c r="D157" s="232" t="s">
        <v>136</v>
      </c>
      <c r="E157" s="233" t="s">
        <v>1</v>
      </c>
      <c r="F157" s="234" t="s">
        <v>590</v>
      </c>
      <c r="G157" s="231"/>
      <c r="H157" s="235">
        <v>16.696000000000002</v>
      </c>
      <c r="I157" s="236"/>
      <c r="J157" s="231"/>
      <c r="K157" s="231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136</v>
      </c>
      <c r="AU157" s="241" t="s">
        <v>83</v>
      </c>
      <c r="AV157" s="13" t="s">
        <v>83</v>
      </c>
      <c r="AW157" s="13" t="s">
        <v>30</v>
      </c>
      <c r="AX157" s="13" t="s">
        <v>73</v>
      </c>
      <c r="AY157" s="241" t="s">
        <v>128</v>
      </c>
    </row>
    <row r="158" s="14" customFormat="1">
      <c r="A158" s="14"/>
      <c r="B158" s="242"/>
      <c r="C158" s="243"/>
      <c r="D158" s="232" t="s">
        <v>136</v>
      </c>
      <c r="E158" s="244" t="s">
        <v>1</v>
      </c>
      <c r="F158" s="245" t="s">
        <v>138</v>
      </c>
      <c r="G158" s="243"/>
      <c r="H158" s="246">
        <v>58.096000000000004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136</v>
      </c>
      <c r="AU158" s="252" t="s">
        <v>83</v>
      </c>
      <c r="AV158" s="14" t="s">
        <v>135</v>
      </c>
      <c r="AW158" s="14" t="s">
        <v>30</v>
      </c>
      <c r="AX158" s="14" t="s">
        <v>81</v>
      </c>
      <c r="AY158" s="252" t="s">
        <v>128</v>
      </c>
    </row>
    <row r="159" s="2" customFormat="1" ht="16.5" customHeight="1">
      <c r="A159" s="37"/>
      <c r="B159" s="38"/>
      <c r="C159" s="217" t="s">
        <v>174</v>
      </c>
      <c r="D159" s="217" t="s">
        <v>130</v>
      </c>
      <c r="E159" s="218" t="s">
        <v>591</v>
      </c>
      <c r="F159" s="219" t="s">
        <v>592</v>
      </c>
      <c r="G159" s="220" t="s">
        <v>133</v>
      </c>
      <c r="H159" s="221">
        <v>101.47799999999999</v>
      </c>
      <c r="I159" s="222"/>
      <c r="J159" s="223">
        <f>ROUND(I159*H159,2)</f>
        <v>0</v>
      </c>
      <c r="K159" s="219" t="s">
        <v>134</v>
      </c>
      <c r="L159" s="43"/>
      <c r="M159" s="224" t="s">
        <v>1</v>
      </c>
      <c r="N159" s="225" t="s">
        <v>38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0.20000000000000001</v>
      </c>
      <c r="T159" s="227">
        <f>S159*H159</f>
        <v>20.2956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135</v>
      </c>
      <c r="AT159" s="228" t="s">
        <v>130</v>
      </c>
      <c r="AU159" s="228" t="s">
        <v>83</v>
      </c>
      <c r="AY159" s="16" t="s">
        <v>128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81</v>
      </c>
      <c r="BK159" s="229">
        <f>ROUND(I159*H159,2)</f>
        <v>0</v>
      </c>
      <c r="BL159" s="16" t="s">
        <v>135</v>
      </c>
      <c r="BM159" s="228" t="s">
        <v>156</v>
      </c>
    </row>
    <row r="160" s="13" customFormat="1">
      <c r="A160" s="13"/>
      <c r="B160" s="230"/>
      <c r="C160" s="231"/>
      <c r="D160" s="232" t="s">
        <v>136</v>
      </c>
      <c r="E160" s="233" t="s">
        <v>1</v>
      </c>
      <c r="F160" s="234" t="s">
        <v>593</v>
      </c>
      <c r="G160" s="231"/>
      <c r="H160" s="235">
        <v>18</v>
      </c>
      <c r="I160" s="236"/>
      <c r="J160" s="231"/>
      <c r="K160" s="231"/>
      <c r="L160" s="237"/>
      <c r="M160" s="238"/>
      <c r="N160" s="239"/>
      <c r="O160" s="239"/>
      <c r="P160" s="239"/>
      <c r="Q160" s="239"/>
      <c r="R160" s="239"/>
      <c r="S160" s="239"/>
      <c r="T160" s="24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1" t="s">
        <v>136</v>
      </c>
      <c r="AU160" s="241" t="s">
        <v>83</v>
      </c>
      <c r="AV160" s="13" t="s">
        <v>83</v>
      </c>
      <c r="AW160" s="13" t="s">
        <v>30</v>
      </c>
      <c r="AX160" s="13" t="s">
        <v>73</v>
      </c>
      <c r="AY160" s="241" t="s">
        <v>128</v>
      </c>
    </row>
    <row r="161" s="13" customFormat="1">
      <c r="A161" s="13"/>
      <c r="B161" s="230"/>
      <c r="C161" s="231"/>
      <c r="D161" s="232" t="s">
        <v>136</v>
      </c>
      <c r="E161" s="233" t="s">
        <v>1</v>
      </c>
      <c r="F161" s="234" t="s">
        <v>594</v>
      </c>
      <c r="G161" s="231"/>
      <c r="H161" s="235">
        <v>83.477999999999994</v>
      </c>
      <c r="I161" s="236"/>
      <c r="J161" s="231"/>
      <c r="K161" s="231"/>
      <c r="L161" s="237"/>
      <c r="M161" s="238"/>
      <c r="N161" s="239"/>
      <c r="O161" s="239"/>
      <c r="P161" s="239"/>
      <c r="Q161" s="239"/>
      <c r="R161" s="239"/>
      <c r="S161" s="239"/>
      <c r="T161" s="24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1" t="s">
        <v>136</v>
      </c>
      <c r="AU161" s="241" t="s">
        <v>83</v>
      </c>
      <c r="AV161" s="13" t="s">
        <v>83</v>
      </c>
      <c r="AW161" s="13" t="s">
        <v>30</v>
      </c>
      <c r="AX161" s="13" t="s">
        <v>73</v>
      </c>
      <c r="AY161" s="241" t="s">
        <v>128</v>
      </c>
    </row>
    <row r="162" s="14" customFormat="1">
      <c r="A162" s="14"/>
      <c r="B162" s="242"/>
      <c r="C162" s="243"/>
      <c r="D162" s="232" t="s">
        <v>136</v>
      </c>
      <c r="E162" s="244" t="s">
        <v>1</v>
      </c>
      <c r="F162" s="245" t="s">
        <v>138</v>
      </c>
      <c r="G162" s="243"/>
      <c r="H162" s="246">
        <v>101.47799999999999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2" t="s">
        <v>136</v>
      </c>
      <c r="AU162" s="252" t="s">
        <v>83</v>
      </c>
      <c r="AV162" s="14" t="s">
        <v>135</v>
      </c>
      <c r="AW162" s="14" t="s">
        <v>30</v>
      </c>
      <c r="AX162" s="14" t="s">
        <v>81</v>
      </c>
      <c r="AY162" s="252" t="s">
        <v>128</v>
      </c>
    </row>
    <row r="163" s="2" customFormat="1" ht="21.75" customHeight="1">
      <c r="A163" s="37"/>
      <c r="B163" s="38"/>
      <c r="C163" s="253" t="s">
        <v>156</v>
      </c>
      <c r="D163" s="253" t="s">
        <v>216</v>
      </c>
      <c r="E163" s="254" t="s">
        <v>595</v>
      </c>
      <c r="F163" s="255" t="s">
        <v>596</v>
      </c>
      <c r="G163" s="256" t="s">
        <v>166</v>
      </c>
      <c r="H163" s="257">
        <v>104.57299999999999</v>
      </c>
      <c r="I163" s="258"/>
      <c r="J163" s="259">
        <f>ROUND(I163*H163,2)</f>
        <v>0</v>
      </c>
      <c r="K163" s="255" t="s">
        <v>134</v>
      </c>
      <c r="L163" s="260"/>
      <c r="M163" s="261" t="s">
        <v>1</v>
      </c>
      <c r="N163" s="262" t="s">
        <v>38</v>
      </c>
      <c r="O163" s="90"/>
      <c r="P163" s="226">
        <f>O163*H163</f>
        <v>0</v>
      </c>
      <c r="Q163" s="226">
        <v>1</v>
      </c>
      <c r="R163" s="226">
        <f>Q163*H163</f>
        <v>104.57299999999999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151</v>
      </c>
      <c r="AT163" s="228" t="s">
        <v>216</v>
      </c>
      <c r="AU163" s="228" t="s">
        <v>83</v>
      </c>
      <c r="AY163" s="16" t="s">
        <v>128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81</v>
      </c>
      <c r="BK163" s="229">
        <f>ROUND(I163*H163,2)</f>
        <v>0</v>
      </c>
      <c r="BL163" s="16" t="s">
        <v>135</v>
      </c>
      <c r="BM163" s="228" t="s">
        <v>161</v>
      </c>
    </row>
    <row r="164" s="13" customFormat="1">
      <c r="A164" s="13"/>
      <c r="B164" s="230"/>
      <c r="C164" s="231"/>
      <c r="D164" s="232" t="s">
        <v>136</v>
      </c>
      <c r="E164" s="233" t="s">
        <v>1</v>
      </c>
      <c r="F164" s="234" t="s">
        <v>597</v>
      </c>
      <c r="G164" s="231"/>
      <c r="H164" s="235">
        <v>104.57299999999999</v>
      </c>
      <c r="I164" s="236"/>
      <c r="J164" s="231"/>
      <c r="K164" s="231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136</v>
      </c>
      <c r="AU164" s="241" t="s">
        <v>83</v>
      </c>
      <c r="AV164" s="13" t="s">
        <v>83</v>
      </c>
      <c r="AW164" s="13" t="s">
        <v>30</v>
      </c>
      <c r="AX164" s="13" t="s">
        <v>73</v>
      </c>
      <c r="AY164" s="241" t="s">
        <v>128</v>
      </c>
    </row>
    <row r="165" s="14" customFormat="1">
      <c r="A165" s="14"/>
      <c r="B165" s="242"/>
      <c r="C165" s="243"/>
      <c r="D165" s="232" t="s">
        <v>136</v>
      </c>
      <c r="E165" s="244" t="s">
        <v>1</v>
      </c>
      <c r="F165" s="245" t="s">
        <v>138</v>
      </c>
      <c r="G165" s="243"/>
      <c r="H165" s="246">
        <v>104.57299999999999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136</v>
      </c>
      <c r="AU165" s="252" t="s">
        <v>83</v>
      </c>
      <c r="AV165" s="14" t="s">
        <v>135</v>
      </c>
      <c r="AW165" s="14" t="s">
        <v>30</v>
      </c>
      <c r="AX165" s="14" t="s">
        <v>81</v>
      </c>
      <c r="AY165" s="252" t="s">
        <v>128</v>
      </c>
    </row>
    <row r="166" s="2" customFormat="1">
      <c r="A166" s="37"/>
      <c r="B166" s="38"/>
      <c r="C166" s="217" t="s">
        <v>183</v>
      </c>
      <c r="D166" s="217" t="s">
        <v>130</v>
      </c>
      <c r="E166" s="218" t="s">
        <v>598</v>
      </c>
      <c r="F166" s="219" t="s">
        <v>599</v>
      </c>
      <c r="G166" s="220" t="s">
        <v>141</v>
      </c>
      <c r="H166" s="221">
        <v>41.399999999999999</v>
      </c>
      <c r="I166" s="222"/>
      <c r="J166" s="223">
        <f>ROUND(I166*H166,2)</f>
        <v>0</v>
      </c>
      <c r="K166" s="219" t="s">
        <v>134</v>
      </c>
      <c r="L166" s="43"/>
      <c r="M166" s="224" t="s">
        <v>1</v>
      </c>
      <c r="N166" s="225" t="s">
        <v>38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1.8080000000000001</v>
      </c>
      <c r="T166" s="227">
        <f>S166*H166</f>
        <v>74.851200000000006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135</v>
      </c>
      <c r="AT166" s="228" t="s">
        <v>130</v>
      </c>
      <c r="AU166" s="228" t="s">
        <v>83</v>
      </c>
      <c r="AY166" s="16" t="s">
        <v>128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81</v>
      </c>
      <c r="BK166" s="229">
        <f>ROUND(I166*H166,2)</f>
        <v>0</v>
      </c>
      <c r="BL166" s="16" t="s">
        <v>135</v>
      </c>
      <c r="BM166" s="228" t="s">
        <v>167</v>
      </c>
    </row>
    <row r="167" s="13" customFormat="1">
      <c r="A167" s="13"/>
      <c r="B167" s="230"/>
      <c r="C167" s="231"/>
      <c r="D167" s="232" t="s">
        <v>136</v>
      </c>
      <c r="E167" s="233" t="s">
        <v>1</v>
      </c>
      <c r="F167" s="234" t="s">
        <v>600</v>
      </c>
      <c r="G167" s="231"/>
      <c r="H167" s="235">
        <v>41.399999999999999</v>
      </c>
      <c r="I167" s="236"/>
      <c r="J167" s="231"/>
      <c r="K167" s="231"/>
      <c r="L167" s="237"/>
      <c r="M167" s="238"/>
      <c r="N167" s="239"/>
      <c r="O167" s="239"/>
      <c r="P167" s="239"/>
      <c r="Q167" s="239"/>
      <c r="R167" s="239"/>
      <c r="S167" s="239"/>
      <c r="T167" s="24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1" t="s">
        <v>136</v>
      </c>
      <c r="AU167" s="241" t="s">
        <v>83</v>
      </c>
      <c r="AV167" s="13" t="s">
        <v>83</v>
      </c>
      <c r="AW167" s="13" t="s">
        <v>30</v>
      </c>
      <c r="AX167" s="13" t="s">
        <v>73</v>
      </c>
      <c r="AY167" s="241" t="s">
        <v>128</v>
      </c>
    </row>
    <row r="168" s="14" customFormat="1">
      <c r="A168" s="14"/>
      <c r="B168" s="242"/>
      <c r="C168" s="243"/>
      <c r="D168" s="232" t="s">
        <v>136</v>
      </c>
      <c r="E168" s="244" t="s">
        <v>1</v>
      </c>
      <c r="F168" s="245" t="s">
        <v>138</v>
      </c>
      <c r="G168" s="243"/>
      <c r="H168" s="246">
        <v>41.399999999999999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136</v>
      </c>
      <c r="AU168" s="252" t="s">
        <v>83</v>
      </c>
      <c r="AV168" s="14" t="s">
        <v>135</v>
      </c>
      <c r="AW168" s="14" t="s">
        <v>30</v>
      </c>
      <c r="AX168" s="14" t="s">
        <v>81</v>
      </c>
      <c r="AY168" s="252" t="s">
        <v>128</v>
      </c>
    </row>
    <row r="169" s="12" customFormat="1" ht="22.8" customHeight="1">
      <c r="A169" s="12"/>
      <c r="B169" s="201"/>
      <c r="C169" s="202"/>
      <c r="D169" s="203" t="s">
        <v>72</v>
      </c>
      <c r="E169" s="215" t="s">
        <v>254</v>
      </c>
      <c r="F169" s="215" t="s">
        <v>601</v>
      </c>
      <c r="G169" s="202"/>
      <c r="H169" s="202"/>
      <c r="I169" s="205"/>
      <c r="J169" s="216">
        <f>BK169</f>
        <v>0</v>
      </c>
      <c r="K169" s="202"/>
      <c r="L169" s="207"/>
      <c r="M169" s="208"/>
      <c r="N169" s="209"/>
      <c r="O169" s="209"/>
      <c r="P169" s="210">
        <f>SUM(P170:P184)</f>
        <v>0</v>
      </c>
      <c r="Q169" s="209"/>
      <c r="R169" s="210">
        <f>SUM(R170:R184)</f>
        <v>6.38225</v>
      </c>
      <c r="S169" s="209"/>
      <c r="T169" s="211">
        <f>SUM(T170:T184)</f>
        <v>8.6092964500000004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2" t="s">
        <v>81</v>
      </c>
      <c r="AT169" s="213" t="s">
        <v>72</v>
      </c>
      <c r="AU169" s="213" t="s">
        <v>81</v>
      </c>
      <c r="AY169" s="212" t="s">
        <v>128</v>
      </c>
      <c r="BK169" s="214">
        <f>SUM(BK170:BK184)</f>
        <v>0</v>
      </c>
    </row>
    <row r="170" s="2" customFormat="1">
      <c r="A170" s="37"/>
      <c r="B170" s="38"/>
      <c r="C170" s="217" t="s">
        <v>161</v>
      </c>
      <c r="D170" s="217" t="s">
        <v>130</v>
      </c>
      <c r="E170" s="218" t="s">
        <v>602</v>
      </c>
      <c r="F170" s="219" t="s">
        <v>603</v>
      </c>
      <c r="G170" s="220" t="s">
        <v>133</v>
      </c>
      <c r="H170" s="221">
        <v>18</v>
      </c>
      <c r="I170" s="222"/>
      <c r="J170" s="223">
        <f>ROUND(I170*H170,2)</f>
        <v>0</v>
      </c>
      <c r="K170" s="219" t="s">
        <v>134</v>
      </c>
      <c r="L170" s="43"/>
      <c r="M170" s="224" t="s">
        <v>1</v>
      </c>
      <c r="N170" s="225" t="s">
        <v>38</v>
      </c>
      <c r="O170" s="90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8" t="s">
        <v>135</v>
      </c>
      <c r="AT170" s="228" t="s">
        <v>130</v>
      </c>
      <c r="AU170" s="228" t="s">
        <v>83</v>
      </c>
      <c r="AY170" s="16" t="s">
        <v>128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6" t="s">
        <v>81</v>
      </c>
      <c r="BK170" s="229">
        <f>ROUND(I170*H170,2)</f>
        <v>0</v>
      </c>
      <c r="BL170" s="16" t="s">
        <v>135</v>
      </c>
      <c r="BM170" s="228" t="s">
        <v>171</v>
      </c>
    </row>
    <row r="171" s="13" customFormat="1">
      <c r="A171" s="13"/>
      <c r="B171" s="230"/>
      <c r="C171" s="231"/>
      <c r="D171" s="232" t="s">
        <v>136</v>
      </c>
      <c r="E171" s="233" t="s">
        <v>1</v>
      </c>
      <c r="F171" s="234" t="s">
        <v>593</v>
      </c>
      <c r="G171" s="231"/>
      <c r="H171" s="235">
        <v>18</v>
      </c>
      <c r="I171" s="236"/>
      <c r="J171" s="231"/>
      <c r="K171" s="231"/>
      <c r="L171" s="237"/>
      <c r="M171" s="238"/>
      <c r="N171" s="239"/>
      <c r="O171" s="239"/>
      <c r="P171" s="239"/>
      <c r="Q171" s="239"/>
      <c r="R171" s="239"/>
      <c r="S171" s="239"/>
      <c r="T171" s="24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1" t="s">
        <v>136</v>
      </c>
      <c r="AU171" s="241" t="s">
        <v>83</v>
      </c>
      <c r="AV171" s="13" t="s">
        <v>83</v>
      </c>
      <c r="AW171" s="13" t="s">
        <v>30</v>
      </c>
      <c r="AX171" s="13" t="s">
        <v>73</v>
      </c>
      <c r="AY171" s="241" t="s">
        <v>128</v>
      </c>
    </row>
    <row r="172" s="14" customFormat="1">
      <c r="A172" s="14"/>
      <c r="B172" s="242"/>
      <c r="C172" s="243"/>
      <c r="D172" s="232" t="s">
        <v>136</v>
      </c>
      <c r="E172" s="244" t="s">
        <v>1</v>
      </c>
      <c r="F172" s="245" t="s">
        <v>138</v>
      </c>
      <c r="G172" s="243"/>
      <c r="H172" s="246">
        <v>18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2" t="s">
        <v>136</v>
      </c>
      <c r="AU172" s="252" t="s">
        <v>83</v>
      </c>
      <c r="AV172" s="14" t="s">
        <v>135</v>
      </c>
      <c r="AW172" s="14" t="s">
        <v>30</v>
      </c>
      <c r="AX172" s="14" t="s">
        <v>81</v>
      </c>
      <c r="AY172" s="252" t="s">
        <v>128</v>
      </c>
    </row>
    <row r="173" s="2" customFormat="1">
      <c r="A173" s="37"/>
      <c r="B173" s="38"/>
      <c r="C173" s="253" t="s">
        <v>192</v>
      </c>
      <c r="D173" s="253" t="s">
        <v>216</v>
      </c>
      <c r="E173" s="254" t="s">
        <v>604</v>
      </c>
      <c r="F173" s="255" t="s">
        <v>605</v>
      </c>
      <c r="G173" s="256" t="s">
        <v>177</v>
      </c>
      <c r="H173" s="257">
        <v>26</v>
      </c>
      <c r="I173" s="258"/>
      <c r="J173" s="259">
        <f>ROUND(I173*H173,2)</f>
        <v>0</v>
      </c>
      <c r="K173" s="255" t="s">
        <v>134</v>
      </c>
      <c r="L173" s="260"/>
      <c r="M173" s="261" t="s">
        <v>1</v>
      </c>
      <c r="N173" s="262" t="s">
        <v>38</v>
      </c>
      <c r="O173" s="90"/>
      <c r="P173" s="226">
        <f>O173*H173</f>
        <v>0</v>
      </c>
      <c r="Q173" s="226">
        <v>0.10299999999999999</v>
      </c>
      <c r="R173" s="226">
        <f>Q173*H173</f>
        <v>2.6779999999999999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151</v>
      </c>
      <c r="AT173" s="228" t="s">
        <v>216</v>
      </c>
      <c r="AU173" s="228" t="s">
        <v>83</v>
      </c>
      <c r="AY173" s="16" t="s">
        <v>128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81</v>
      </c>
      <c r="BK173" s="229">
        <f>ROUND(I173*H173,2)</f>
        <v>0</v>
      </c>
      <c r="BL173" s="16" t="s">
        <v>135</v>
      </c>
      <c r="BM173" s="228" t="s">
        <v>606</v>
      </c>
    </row>
    <row r="174" s="13" customFormat="1">
      <c r="A174" s="13"/>
      <c r="B174" s="230"/>
      <c r="C174" s="231"/>
      <c r="D174" s="232" t="s">
        <v>136</v>
      </c>
      <c r="E174" s="233" t="s">
        <v>1</v>
      </c>
      <c r="F174" s="234" t="s">
        <v>607</v>
      </c>
      <c r="G174" s="231"/>
      <c r="H174" s="235">
        <v>26</v>
      </c>
      <c r="I174" s="236"/>
      <c r="J174" s="231"/>
      <c r="K174" s="231"/>
      <c r="L174" s="237"/>
      <c r="M174" s="238"/>
      <c r="N174" s="239"/>
      <c r="O174" s="239"/>
      <c r="P174" s="239"/>
      <c r="Q174" s="239"/>
      <c r="R174" s="239"/>
      <c r="S174" s="239"/>
      <c r="T174" s="24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1" t="s">
        <v>136</v>
      </c>
      <c r="AU174" s="241" t="s">
        <v>83</v>
      </c>
      <c r="AV174" s="13" t="s">
        <v>83</v>
      </c>
      <c r="AW174" s="13" t="s">
        <v>30</v>
      </c>
      <c r="AX174" s="13" t="s">
        <v>73</v>
      </c>
      <c r="AY174" s="241" t="s">
        <v>128</v>
      </c>
    </row>
    <row r="175" s="14" customFormat="1">
      <c r="A175" s="14"/>
      <c r="B175" s="242"/>
      <c r="C175" s="243"/>
      <c r="D175" s="232" t="s">
        <v>136</v>
      </c>
      <c r="E175" s="244" t="s">
        <v>1</v>
      </c>
      <c r="F175" s="245" t="s">
        <v>138</v>
      </c>
      <c r="G175" s="243"/>
      <c r="H175" s="246">
        <v>26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136</v>
      </c>
      <c r="AU175" s="252" t="s">
        <v>83</v>
      </c>
      <c r="AV175" s="14" t="s">
        <v>135</v>
      </c>
      <c r="AW175" s="14" t="s">
        <v>30</v>
      </c>
      <c r="AX175" s="14" t="s">
        <v>81</v>
      </c>
      <c r="AY175" s="252" t="s">
        <v>128</v>
      </c>
    </row>
    <row r="176" s="2" customFormat="1" ht="16.5" customHeight="1">
      <c r="A176" s="37"/>
      <c r="B176" s="38"/>
      <c r="C176" s="253" t="s">
        <v>167</v>
      </c>
      <c r="D176" s="253" t="s">
        <v>216</v>
      </c>
      <c r="E176" s="254" t="s">
        <v>608</v>
      </c>
      <c r="F176" s="255" t="s">
        <v>609</v>
      </c>
      <c r="G176" s="256" t="s">
        <v>133</v>
      </c>
      <c r="H176" s="257">
        <v>75</v>
      </c>
      <c r="I176" s="258"/>
      <c r="J176" s="259">
        <f>ROUND(I176*H176,2)</f>
        <v>0</v>
      </c>
      <c r="K176" s="255" t="s">
        <v>134</v>
      </c>
      <c r="L176" s="260"/>
      <c r="M176" s="261" t="s">
        <v>1</v>
      </c>
      <c r="N176" s="262" t="s">
        <v>38</v>
      </c>
      <c r="O176" s="90"/>
      <c r="P176" s="226">
        <f>O176*H176</f>
        <v>0</v>
      </c>
      <c r="Q176" s="226">
        <v>0.049390000000000003</v>
      </c>
      <c r="R176" s="226">
        <f>Q176*H176</f>
        <v>3.70425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151</v>
      </c>
      <c r="AT176" s="228" t="s">
        <v>216</v>
      </c>
      <c r="AU176" s="228" t="s">
        <v>83</v>
      </c>
      <c r="AY176" s="16" t="s">
        <v>128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81</v>
      </c>
      <c r="BK176" s="229">
        <f>ROUND(I176*H176,2)</f>
        <v>0</v>
      </c>
      <c r="BL176" s="16" t="s">
        <v>135</v>
      </c>
      <c r="BM176" s="228" t="s">
        <v>178</v>
      </c>
    </row>
    <row r="177" s="13" customFormat="1">
      <c r="A177" s="13"/>
      <c r="B177" s="230"/>
      <c r="C177" s="231"/>
      <c r="D177" s="232" t="s">
        <v>136</v>
      </c>
      <c r="E177" s="233" t="s">
        <v>1</v>
      </c>
      <c r="F177" s="234" t="s">
        <v>610</v>
      </c>
      <c r="G177" s="231"/>
      <c r="H177" s="235">
        <v>75</v>
      </c>
      <c r="I177" s="236"/>
      <c r="J177" s="231"/>
      <c r="K177" s="231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136</v>
      </c>
      <c r="AU177" s="241" t="s">
        <v>83</v>
      </c>
      <c r="AV177" s="13" t="s">
        <v>83</v>
      </c>
      <c r="AW177" s="13" t="s">
        <v>30</v>
      </c>
      <c r="AX177" s="13" t="s">
        <v>73</v>
      </c>
      <c r="AY177" s="241" t="s">
        <v>128</v>
      </c>
    </row>
    <row r="178" s="14" customFormat="1">
      <c r="A178" s="14"/>
      <c r="B178" s="242"/>
      <c r="C178" s="243"/>
      <c r="D178" s="232" t="s">
        <v>136</v>
      </c>
      <c r="E178" s="244" t="s">
        <v>1</v>
      </c>
      <c r="F178" s="245" t="s">
        <v>138</v>
      </c>
      <c r="G178" s="243"/>
      <c r="H178" s="246">
        <v>75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136</v>
      </c>
      <c r="AU178" s="252" t="s">
        <v>83</v>
      </c>
      <c r="AV178" s="14" t="s">
        <v>135</v>
      </c>
      <c r="AW178" s="14" t="s">
        <v>30</v>
      </c>
      <c r="AX178" s="14" t="s">
        <v>81</v>
      </c>
      <c r="AY178" s="252" t="s">
        <v>128</v>
      </c>
    </row>
    <row r="179" s="2" customFormat="1">
      <c r="A179" s="37"/>
      <c r="B179" s="38"/>
      <c r="C179" s="217" t="s">
        <v>8</v>
      </c>
      <c r="D179" s="217" t="s">
        <v>130</v>
      </c>
      <c r="E179" s="218" t="s">
        <v>611</v>
      </c>
      <c r="F179" s="219" t="s">
        <v>612</v>
      </c>
      <c r="G179" s="220" t="s">
        <v>133</v>
      </c>
      <c r="H179" s="221">
        <v>18</v>
      </c>
      <c r="I179" s="222"/>
      <c r="J179" s="223">
        <f>ROUND(I179*H179,2)</f>
        <v>0</v>
      </c>
      <c r="K179" s="219" t="s">
        <v>134</v>
      </c>
      <c r="L179" s="43"/>
      <c r="M179" s="224" t="s">
        <v>1</v>
      </c>
      <c r="N179" s="225" t="s">
        <v>38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0.33245999999999998</v>
      </c>
      <c r="T179" s="227">
        <f>S179*H179</f>
        <v>5.98428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135</v>
      </c>
      <c r="AT179" s="228" t="s">
        <v>130</v>
      </c>
      <c r="AU179" s="228" t="s">
        <v>83</v>
      </c>
      <c r="AY179" s="16" t="s">
        <v>128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81</v>
      </c>
      <c r="BK179" s="229">
        <f>ROUND(I179*H179,2)</f>
        <v>0</v>
      </c>
      <c r="BL179" s="16" t="s">
        <v>135</v>
      </c>
      <c r="BM179" s="228" t="s">
        <v>203</v>
      </c>
    </row>
    <row r="180" s="13" customFormat="1">
      <c r="A180" s="13"/>
      <c r="B180" s="230"/>
      <c r="C180" s="231"/>
      <c r="D180" s="232" t="s">
        <v>136</v>
      </c>
      <c r="E180" s="233" t="s">
        <v>1</v>
      </c>
      <c r="F180" s="234" t="s">
        <v>613</v>
      </c>
      <c r="G180" s="231"/>
      <c r="H180" s="235">
        <v>18</v>
      </c>
      <c r="I180" s="236"/>
      <c r="J180" s="231"/>
      <c r="K180" s="231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136</v>
      </c>
      <c r="AU180" s="241" t="s">
        <v>83</v>
      </c>
      <c r="AV180" s="13" t="s">
        <v>83</v>
      </c>
      <c r="AW180" s="13" t="s">
        <v>30</v>
      </c>
      <c r="AX180" s="13" t="s">
        <v>73</v>
      </c>
      <c r="AY180" s="241" t="s">
        <v>128</v>
      </c>
    </row>
    <row r="181" s="14" customFormat="1">
      <c r="A181" s="14"/>
      <c r="B181" s="242"/>
      <c r="C181" s="243"/>
      <c r="D181" s="232" t="s">
        <v>136</v>
      </c>
      <c r="E181" s="244" t="s">
        <v>1</v>
      </c>
      <c r="F181" s="245" t="s">
        <v>138</v>
      </c>
      <c r="G181" s="243"/>
      <c r="H181" s="246">
        <v>18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136</v>
      </c>
      <c r="AU181" s="252" t="s">
        <v>83</v>
      </c>
      <c r="AV181" s="14" t="s">
        <v>135</v>
      </c>
      <c r="AW181" s="14" t="s">
        <v>30</v>
      </c>
      <c r="AX181" s="14" t="s">
        <v>81</v>
      </c>
      <c r="AY181" s="252" t="s">
        <v>128</v>
      </c>
    </row>
    <row r="182" s="2" customFormat="1">
      <c r="A182" s="37"/>
      <c r="B182" s="38"/>
      <c r="C182" s="217" t="s">
        <v>171</v>
      </c>
      <c r="D182" s="217" t="s">
        <v>130</v>
      </c>
      <c r="E182" s="218" t="s">
        <v>614</v>
      </c>
      <c r="F182" s="219" t="s">
        <v>615</v>
      </c>
      <c r="G182" s="220" t="s">
        <v>133</v>
      </c>
      <c r="H182" s="221">
        <v>18.055</v>
      </c>
      <c r="I182" s="222"/>
      <c r="J182" s="223">
        <f>ROUND(I182*H182,2)</f>
        <v>0</v>
      </c>
      <c r="K182" s="219" t="s">
        <v>134</v>
      </c>
      <c r="L182" s="43"/>
      <c r="M182" s="224" t="s">
        <v>1</v>
      </c>
      <c r="N182" s="225" t="s">
        <v>38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0.14538999999999999</v>
      </c>
      <c r="T182" s="227">
        <f>S182*H182</f>
        <v>2.6250164499999999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135</v>
      </c>
      <c r="AT182" s="228" t="s">
        <v>130</v>
      </c>
      <c r="AU182" s="228" t="s">
        <v>83</v>
      </c>
      <c r="AY182" s="16" t="s">
        <v>128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81</v>
      </c>
      <c r="BK182" s="229">
        <f>ROUND(I182*H182,2)</f>
        <v>0</v>
      </c>
      <c r="BL182" s="16" t="s">
        <v>135</v>
      </c>
      <c r="BM182" s="228" t="s">
        <v>211</v>
      </c>
    </row>
    <row r="183" s="13" customFormat="1">
      <c r="A183" s="13"/>
      <c r="B183" s="230"/>
      <c r="C183" s="231"/>
      <c r="D183" s="232" t="s">
        <v>136</v>
      </c>
      <c r="E183" s="233" t="s">
        <v>1</v>
      </c>
      <c r="F183" s="234" t="s">
        <v>616</v>
      </c>
      <c r="G183" s="231"/>
      <c r="H183" s="235">
        <v>18.055</v>
      </c>
      <c r="I183" s="236"/>
      <c r="J183" s="231"/>
      <c r="K183" s="231"/>
      <c r="L183" s="237"/>
      <c r="M183" s="238"/>
      <c r="N183" s="239"/>
      <c r="O183" s="239"/>
      <c r="P183" s="239"/>
      <c r="Q183" s="239"/>
      <c r="R183" s="239"/>
      <c r="S183" s="239"/>
      <c r="T183" s="24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1" t="s">
        <v>136</v>
      </c>
      <c r="AU183" s="241" t="s">
        <v>83</v>
      </c>
      <c r="AV183" s="13" t="s">
        <v>83</v>
      </c>
      <c r="AW183" s="13" t="s">
        <v>30</v>
      </c>
      <c r="AX183" s="13" t="s">
        <v>73</v>
      </c>
      <c r="AY183" s="241" t="s">
        <v>128</v>
      </c>
    </row>
    <row r="184" s="14" customFormat="1">
      <c r="A184" s="14"/>
      <c r="B184" s="242"/>
      <c r="C184" s="243"/>
      <c r="D184" s="232" t="s">
        <v>136</v>
      </c>
      <c r="E184" s="244" t="s">
        <v>1</v>
      </c>
      <c r="F184" s="245" t="s">
        <v>138</v>
      </c>
      <c r="G184" s="243"/>
      <c r="H184" s="246">
        <v>18.055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2" t="s">
        <v>136</v>
      </c>
      <c r="AU184" s="252" t="s">
        <v>83</v>
      </c>
      <c r="AV184" s="14" t="s">
        <v>135</v>
      </c>
      <c r="AW184" s="14" t="s">
        <v>30</v>
      </c>
      <c r="AX184" s="14" t="s">
        <v>81</v>
      </c>
      <c r="AY184" s="252" t="s">
        <v>128</v>
      </c>
    </row>
    <row r="185" s="12" customFormat="1" ht="22.8" customHeight="1">
      <c r="A185" s="12"/>
      <c r="B185" s="201"/>
      <c r="C185" s="202"/>
      <c r="D185" s="203" t="s">
        <v>72</v>
      </c>
      <c r="E185" s="215" t="s">
        <v>258</v>
      </c>
      <c r="F185" s="215" t="s">
        <v>617</v>
      </c>
      <c r="G185" s="202"/>
      <c r="H185" s="202"/>
      <c r="I185" s="205"/>
      <c r="J185" s="216">
        <f>BK185</f>
        <v>0</v>
      </c>
      <c r="K185" s="202"/>
      <c r="L185" s="207"/>
      <c r="M185" s="208"/>
      <c r="N185" s="209"/>
      <c r="O185" s="209"/>
      <c r="P185" s="210">
        <f>SUM(P186:P196)</f>
        <v>0</v>
      </c>
      <c r="Q185" s="209"/>
      <c r="R185" s="210">
        <f>SUM(R186:R196)</f>
        <v>0.44475999999999993</v>
      </c>
      <c r="S185" s="209"/>
      <c r="T185" s="211">
        <f>SUM(T186:T196)</f>
        <v>0.0085800000000000008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2" t="s">
        <v>81</v>
      </c>
      <c r="AT185" s="213" t="s">
        <v>72</v>
      </c>
      <c r="AU185" s="213" t="s">
        <v>81</v>
      </c>
      <c r="AY185" s="212" t="s">
        <v>128</v>
      </c>
      <c r="BK185" s="214">
        <f>SUM(BK186:BK196)</f>
        <v>0</v>
      </c>
    </row>
    <row r="186" s="2" customFormat="1">
      <c r="A186" s="37"/>
      <c r="B186" s="38"/>
      <c r="C186" s="217" t="s">
        <v>208</v>
      </c>
      <c r="D186" s="217" t="s">
        <v>130</v>
      </c>
      <c r="E186" s="218" t="s">
        <v>618</v>
      </c>
      <c r="F186" s="219" t="s">
        <v>619</v>
      </c>
      <c r="G186" s="220" t="s">
        <v>177</v>
      </c>
      <c r="H186" s="221">
        <v>2</v>
      </c>
      <c r="I186" s="222"/>
      <c r="J186" s="223">
        <f>ROUND(I186*H186,2)</f>
        <v>0</v>
      </c>
      <c r="K186" s="219" t="s">
        <v>134</v>
      </c>
      <c r="L186" s="43"/>
      <c r="M186" s="224" t="s">
        <v>1</v>
      </c>
      <c r="N186" s="225" t="s">
        <v>38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0.0042900000000000004</v>
      </c>
      <c r="T186" s="227">
        <f>S186*H186</f>
        <v>0.0085800000000000008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135</v>
      </c>
      <c r="AT186" s="228" t="s">
        <v>130</v>
      </c>
      <c r="AU186" s="228" t="s">
        <v>83</v>
      </c>
      <c r="AY186" s="16" t="s">
        <v>128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81</v>
      </c>
      <c r="BK186" s="229">
        <f>ROUND(I186*H186,2)</f>
        <v>0</v>
      </c>
      <c r="BL186" s="16" t="s">
        <v>135</v>
      </c>
      <c r="BM186" s="228" t="s">
        <v>214</v>
      </c>
    </row>
    <row r="187" s="2" customFormat="1">
      <c r="A187" s="37"/>
      <c r="B187" s="38"/>
      <c r="C187" s="253" t="s">
        <v>178</v>
      </c>
      <c r="D187" s="253" t="s">
        <v>216</v>
      </c>
      <c r="E187" s="254" t="s">
        <v>620</v>
      </c>
      <c r="F187" s="255" t="s">
        <v>621</v>
      </c>
      <c r="G187" s="256" t="s">
        <v>177</v>
      </c>
      <c r="H187" s="257">
        <v>2</v>
      </c>
      <c r="I187" s="258"/>
      <c r="J187" s="259">
        <f>ROUND(I187*H187,2)</f>
        <v>0</v>
      </c>
      <c r="K187" s="255" t="s">
        <v>134</v>
      </c>
      <c r="L187" s="260"/>
      <c r="M187" s="261" t="s">
        <v>1</v>
      </c>
      <c r="N187" s="262" t="s">
        <v>38</v>
      </c>
      <c r="O187" s="90"/>
      <c r="P187" s="226">
        <f>O187*H187</f>
        <v>0</v>
      </c>
      <c r="Q187" s="226">
        <v>0.0037699999999999999</v>
      </c>
      <c r="R187" s="226">
        <f>Q187*H187</f>
        <v>0.0075399999999999998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151</v>
      </c>
      <c r="AT187" s="228" t="s">
        <v>216</v>
      </c>
      <c r="AU187" s="228" t="s">
        <v>83</v>
      </c>
      <c r="AY187" s="16" t="s">
        <v>128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81</v>
      </c>
      <c r="BK187" s="229">
        <f>ROUND(I187*H187,2)</f>
        <v>0</v>
      </c>
      <c r="BL187" s="16" t="s">
        <v>135</v>
      </c>
      <c r="BM187" s="228" t="s">
        <v>219</v>
      </c>
    </row>
    <row r="188" s="2" customFormat="1">
      <c r="A188" s="37"/>
      <c r="B188" s="38"/>
      <c r="C188" s="217" t="s">
        <v>215</v>
      </c>
      <c r="D188" s="217" t="s">
        <v>130</v>
      </c>
      <c r="E188" s="218" t="s">
        <v>622</v>
      </c>
      <c r="F188" s="219" t="s">
        <v>623</v>
      </c>
      <c r="G188" s="220" t="s">
        <v>624</v>
      </c>
      <c r="H188" s="221">
        <v>1.8939999999999999</v>
      </c>
      <c r="I188" s="222"/>
      <c r="J188" s="223">
        <f>ROUND(I188*H188,2)</f>
        <v>0</v>
      </c>
      <c r="K188" s="219" t="s">
        <v>625</v>
      </c>
      <c r="L188" s="43"/>
      <c r="M188" s="224" t="s">
        <v>1</v>
      </c>
      <c r="N188" s="225" t="s">
        <v>38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135</v>
      </c>
      <c r="AT188" s="228" t="s">
        <v>130</v>
      </c>
      <c r="AU188" s="228" t="s">
        <v>83</v>
      </c>
      <c r="AY188" s="16" t="s">
        <v>128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81</v>
      </c>
      <c r="BK188" s="229">
        <f>ROUND(I188*H188,2)</f>
        <v>0</v>
      </c>
      <c r="BL188" s="16" t="s">
        <v>135</v>
      </c>
      <c r="BM188" s="228" t="s">
        <v>224</v>
      </c>
    </row>
    <row r="189" s="13" customFormat="1">
      <c r="A189" s="13"/>
      <c r="B189" s="230"/>
      <c r="C189" s="231"/>
      <c r="D189" s="232" t="s">
        <v>136</v>
      </c>
      <c r="E189" s="233" t="s">
        <v>1</v>
      </c>
      <c r="F189" s="234" t="s">
        <v>626</v>
      </c>
      <c r="G189" s="231"/>
      <c r="H189" s="235">
        <v>0.244</v>
      </c>
      <c r="I189" s="236"/>
      <c r="J189" s="231"/>
      <c r="K189" s="231"/>
      <c r="L189" s="237"/>
      <c r="M189" s="238"/>
      <c r="N189" s="239"/>
      <c r="O189" s="239"/>
      <c r="P189" s="239"/>
      <c r="Q189" s="239"/>
      <c r="R189" s="239"/>
      <c r="S189" s="239"/>
      <c r="T189" s="24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1" t="s">
        <v>136</v>
      </c>
      <c r="AU189" s="241" t="s">
        <v>83</v>
      </c>
      <c r="AV189" s="13" t="s">
        <v>83</v>
      </c>
      <c r="AW189" s="13" t="s">
        <v>30</v>
      </c>
      <c r="AX189" s="13" t="s">
        <v>73</v>
      </c>
      <c r="AY189" s="241" t="s">
        <v>128</v>
      </c>
    </row>
    <row r="190" s="13" customFormat="1">
      <c r="A190" s="13"/>
      <c r="B190" s="230"/>
      <c r="C190" s="231"/>
      <c r="D190" s="232" t="s">
        <v>136</v>
      </c>
      <c r="E190" s="233" t="s">
        <v>1</v>
      </c>
      <c r="F190" s="234" t="s">
        <v>627</v>
      </c>
      <c r="G190" s="231"/>
      <c r="H190" s="235">
        <v>1.6499999999999999</v>
      </c>
      <c r="I190" s="236"/>
      <c r="J190" s="231"/>
      <c r="K190" s="231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136</v>
      </c>
      <c r="AU190" s="241" t="s">
        <v>83</v>
      </c>
      <c r="AV190" s="13" t="s">
        <v>83</v>
      </c>
      <c r="AW190" s="13" t="s">
        <v>30</v>
      </c>
      <c r="AX190" s="13" t="s">
        <v>73</v>
      </c>
      <c r="AY190" s="241" t="s">
        <v>128</v>
      </c>
    </row>
    <row r="191" s="14" customFormat="1">
      <c r="A191" s="14"/>
      <c r="B191" s="242"/>
      <c r="C191" s="243"/>
      <c r="D191" s="232" t="s">
        <v>136</v>
      </c>
      <c r="E191" s="244" t="s">
        <v>1</v>
      </c>
      <c r="F191" s="245" t="s">
        <v>138</v>
      </c>
      <c r="G191" s="243"/>
      <c r="H191" s="246">
        <v>1.8939999999999999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136</v>
      </c>
      <c r="AU191" s="252" t="s">
        <v>83</v>
      </c>
      <c r="AV191" s="14" t="s">
        <v>135</v>
      </c>
      <c r="AW191" s="14" t="s">
        <v>30</v>
      </c>
      <c r="AX191" s="14" t="s">
        <v>81</v>
      </c>
      <c r="AY191" s="252" t="s">
        <v>128</v>
      </c>
    </row>
    <row r="192" s="2" customFormat="1">
      <c r="A192" s="37"/>
      <c r="B192" s="38"/>
      <c r="C192" s="217" t="s">
        <v>181</v>
      </c>
      <c r="D192" s="217" t="s">
        <v>130</v>
      </c>
      <c r="E192" s="218" t="s">
        <v>628</v>
      </c>
      <c r="F192" s="219" t="s">
        <v>629</v>
      </c>
      <c r="G192" s="220" t="s">
        <v>177</v>
      </c>
      <c r="H192" s="221">
        <v>2</v>
      </c>
      <c r="I192" s="222"/>
      <c r="J192" s="223">
        <f>ROUND(I192*H192,2)</f>
        <v>0</v>
      </c>
      <c r="K192" s="219" t="s">
        <v>625</v>
      </c>
      <c r="L192" s="43"/>
      <c r="M192" s="224" t="s">
        <v>1</v>
      </c>
      <c r="N192" s="225" t="s">
        <v>38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135</v>
      </c>
      <c r="AT192" s="228" t="s">
        <v>130</v>
      </c>
      <c r="AU192" s="228" t="s">
        <v>83</v>
      </c>
      <c r="AY192" s="16" t="s">
        <v>128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81</v>
      </c>
      <c r="BK192" s="229">
        <f>ROUND(I192*H192,2)</f>
        <v>0</v>
      </c>
      <c r="BL192" s="16" t="s">
        <v>135</v>
      </c>
      <c r="BM192" s="228" t="s">
        <v>236</v>
      </c>
    </row>
    <row r="193" s="2" customFormat="1" ht="16.5" customHeight="1">
      <c r="A193" s="37"/>
      <c r="B193" s="38"/>
      <c r="C193" s="253" t="s">
        <v>7</v>
      </c>
      <c r="D193" s="253" t="s">
        <v>216</v>
      </c>
      <c r="E193" s="254" t="s">
        <v>630</v>
      </c>
      <c r="F193" s="255" t="s">
        <v>631</v>
      </c>
      <c r="G193" s="256" t="s">
        <v>177</v>
      </c>
      <c r="H193" s="257">
        <v>2</v>
      </c>
      <c r="I193" s="258"/>
      <c r="J193" s="259">
        <f>ROUND(I193*H193,2)</f>
        <v>0</v>
      </c>
      <c r="K193" s="255" t="s">
        <v>625</v>
      </c>
      <c r="L193" s="260"/>
      <c r="M193" s="261" t="s">
        <v>1</v>
      </c>
      <c r="N193" s="262" t="s">
        <v>38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151</v>
      </c>
      <c r="AT193" s="228" t="s">
        <v>216</v>
      </c>
      <c r="AU193" s="228" t="s">
        <v>83</v>
      </c>
      <c r="AY193" s="16" t="s">
        <v>128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81</v>
      </c>
      <c r="BK193" s="229">
        <f>ROUND(I193*H193,2)</f>
        <v>0</v>
      </c>
      <c r="BL193" s="16" t="s">
        <v>135</v>
      </c>
      <c r="BM193" s="228" t="s">
        <v>241</v>
      </c>
    </row>
    <row r="194" s="2" customFormat="1" ht="16.5" customHeight="1">
      <c r="A194" s="37"/>
      <c r="B194" s="38"/>
      <c r="C194" s="253" t="s">
        <v>186</v>
      </c>
      <c r="D194" s="253" t="s">
        <v>216</v>
      </c>
      <c r="E194" s="254" t="s">
        <v>632</v>
      </c>
      <c r="F194" s="255" t="s">
        <v>633</v>
      </c>
      <c r="G194" s="256" t="s">
        <v>141</v>
      </c>
      <c r="H194" s="257">
        <v>0.17999999999999999</v>
      </c>
      <c r="I194" s="258"/>
      <c r="J194" s="259">
        <f>ROUND(I194*H194,2)</f>
        <v>0</v>
      </c>
      <c r="K194" s="255" t="s">
        <v>134</v>
      </c>
      <c r="L194" s="260"/>
      <c r="M194" s="261" t="s">
        <v>1</v>
      </c>
      <c r="N194" s="262" t="s">
        <v>38</v>
      </c>
      <c r="O194" s="90"/>
      <c r="P194" s="226">
        <f>O194*H194</f>
        <v>0</v>
      </c>
      <c r="Q194" s="226">
        <v>2.4289999999999998</v>
      </c>
      <c r="R194" s="226">
        <f>Q194*H194</f>
        <v>0.43721999999999994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151</v>
      </c>
      <c r="AT194" s="228" t="s">
        <v>216</v>
      </c>
      <c r="AU194" s="228" t="s">
        <v>83</v>
      </c>
      <c r="AY194" s="16" t="s">
        <v>128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81</v>
      </c>
      <c r="BK194" s="229">
        <f>ROUND(I194*H194,2)</f>
        <v>0</v>
      </c>
      <c r="BL194" s="16" t="s">
        <v>135</v>
      </c>
      <c r="BM194" s="228" t="s">
        <v>244</v>
      </c>
    </row>
    <row r="195" s="13" customFormat="1">
      <c r="A195" s="13"/>
      <c r="B195" s="230"/>
      <c r="C195" s="231"/>
      <c r="D195" s="232" t="s">
        <v>136</v>
      </c>
      <c r="E195" s="233" t="s">
        <v>1</v>
      </c>
      <c r="F195" s="234" t="s">
        <v>634</v>
      </c>
      <c r="G195" s="231"/>
      <c r="H195" s="235">
        <v>0.17999999999999999</v>
      </c>
      <c r="I195" s="236"/>
      <c r="J195" s="231"/>
      <c r="K195" s="231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136</v>
      </c>
      <c r="AU195" s="241" t="s">
        <v>83</v>
      </c>
      <c r="AV195" s="13" t="s">
        <v>83</v>
      </c>
      <c r="AW195" s="13" t="s">
        <v>30</v>
      </c>
      <c r="AX195" s="13" t="s">
        <v>73</v>
      </c>
      <c r="AY195" s="241" t="s">
        <v>128</v>
      </c>
    </row>
    <row r="196" s="14" customFormat="1">
      <c r="A196" s="14"/>
      <c r="B196" s="242"/>
      <c r="C196" s="243"/>
      <c r="D196" s="232" t="s">
        <v>136</v>
      </c>
      <c r="E196" s="244" t="s">
        <v>1</v>
      </c>
      <c r="F196" s="245" t="s">
        <v>138</v>
      </c>
      <c r="G196" s="243"/>
      <c r="H196" s="246">
        <v>0.17999999999999999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136</v>
      </c>
      <c r="AU196" s="252" t="s">
        <v>83</v>
      </c>
      <c r="AV196" s="14" t="s">
        <v>135</v>
      </c>
      <c r="AW196" s="14" t="s">
        <v>30</v>
      </c>
      <c r="AX196" s="14" t="s">
        <v>81</v>
      </c>
      <c r="AY196" s="252" t="s">
        <v>128</v>
      </c>
    </row>
    <row r="197" s="12" customFormat="1" ht="22.8" customHeight="1">
      <c r="A197" s="12"/>
      <c r="B197" s="201"/>
      <c r="C197" s="202"/>
      <c r="D197" s="203" t="s">
        <v>72</v>
      </c>
      <c r="E197" s="215" t="s">
        <v>174</v>
      </c>
      <c r="F197" s="215" t="s">
        <v>343</v>
      </c>
      <c r="G197" s="202"/>
      <c r="H197" s="202"/>
      <c r="I197" s="205"/>
      <c r="J197" s="216">
        <f>BK197</f>
        <v>0</v>
      </c>
      <c r="K197" s="202"/>
      <c r="L197" s="207"/>
      <c r="M197" s="208"/>
      <c r="N197" s="209"/>
      <c r="O197" s="209"/>
      <c r="P197" s="210">
        <v>0</v>
      </c>
      <c r="Q197" s="209"/>
      <c r="R197" s="210">
        <v>0</v>
      </c>
      <c r="S197" s="209"/>
      <c r="T197" s="211"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2" t="s">
        <v>81</v>
      </c>
      <c r="AT197" s="213" t="s">
        <v>72</v>
      </c>
      <c r="AU197" s="213" t="s">
        <v>81</v>
      </c>
      <c r="AY197" s="212" t="s">
        <v>128</v>
      </c>
      <c r="BK197" s="214">
        <v>0</v>
      </c>
    </row>
    <row r="198" s="12" customFormat="1" ht="22.8" customHeight="1">
      <c r="A198" s="12"/>
      <c r="B198" s="201"/>
      <c r="C198" s="202"/>
      <c r="D198" s="203" t="s">
        <v>72</v>
      </c>
      <c r="E198" s="215" t="s">
        <v>635</v>
      </c>
      <c r="F198" s="215" t="s">
        <v>636</v>
      </c>
      <c r="G198" s="202"/>
      <c r="H198" s="202"/>
      <c r="I198" s="205"/>
      <c r="J198" s="216">
        <f>BK198</f>
        <v>0</v>
      </c>
      <c r="K198" s="202"/>
      <c r="L198" s="207"/>
      <c r="M198" s="208"/>
      <c r="N198" s="209"/>
      <c r="O198" s="209"/>
      <c r="P198" s="210">
        <f>SUM(P199:P206)</f>
        <v>0</v>
      </c>
      <c r="Q198" s="209"/>
      <c r="R198" s="210">
        <f>SUM(R199:R206)</f>
        <v>0</v>
      </c>
      <c r="S198" s="209"/>
      <c r="T198" s="211">
        <f>SUM(T199:T206)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2" t="s">
        <v>81</v>
      </c>
      <c r="AT198" s="213" t="s">
        <v>72</v>
      </c>
      <c r="AU198" s="213" t="s">
        <v>81</v>
      </c>
      <c r="AY198" s="212" t="s">
        <v>128</v>
      </c>
      <c r="BK198" s="214">
        <f>SUM(BK199:BK206)</f>
        <v>0</v>
      </c>
    </row>
    <row r="199" s="2" customFormat="1" ht="21.75" customHeight="1">
      <c r="A199" s="37"/>
      <c r="B199" s="38"/>
      <c r="C199" s="217" t="s">
        <v>238</v>
      </c>
      <c r="D199" s="217" t="s">
        <v>130</v>
      </c>
      <c r="E199" s="218" t="s">
        <v>637</v>
      </c>
      <c r="F199" s="219" t="s">
        <v>638</v>
      </c>
      <c r="G199" s="220" t="s">
        <v>166</v>
      </c>
      <c r="H199" s="221">
        <v>8.8849999999999998</v>
      </c>
      <c r="I199" s="222"/>
      <c r="J199" s="223">
        <f>ROUND(I199*H199,2)</f>
        <v>0</v>
      </c>
      <c r="K199" s="219" t="s">
        <v>134</v>
      </c>
      <c r="L199" s="43"/>
      <c r="M199" s="224" t="s">
        <v>1</v>
      </c>
      <c r="N199" s="225" t="s">
        <v>38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135</v>
      </c>
      <c r="AT199" s="228" t="s">
        <v>130</v>
      </c>
      <c r="AU199" s="228" t="s">
        <v>83</v>
      </c>
      <c r="AY199" s="16" t="s">
        <v>128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81</v>
      </c>
      <c r="BK199" s="229">
        <f>ROUND(I199*H199,2)</f>
        <v>0</v>
      </c>
      <c r="BL199" s="16" t="s">
        <v>135</v>
      </c>
      <c r="BM199" s="228" t="s">
        <v>250</v>
      </c>
    </row>
    <row r="200" s="13" customFormat="1">
      <c r="A200" s="13"/>
      <c r="B200" s="230"/>
      <c r="C200" s="231"/>
      <c r="D200" s="232" t="s">
        <v>136</v>
      </c>
      <c r="E200" s="233" t="s">
        <v>1</v>
      </c>
      <c r="F200" s="234" t="s">
        <v>639</v>
      </c>
      <c r="G200" s="231"/>
      <c r="H200" s="235">
        <v>2.2999999999999998</v>
      </c>
      <c r="I200" s="236"/>
      <c r="J200" s="231"/>
      <c r="K200" s="231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136</v>
      </c>
      <c r="AU200" s="241" t="s">
        <v>83</v>
      </c>
      <c r="AV200" s="13" t="s">
        <v>83</v>
      </c>
      <c r="AW200" s="13" t="s">
        <v>30</v>
      </c>
      <c r="AX200" s="13" t="s">
        <v>73</v>
      </c>
      <c r="AY200" s="241" t="s">
        <v>128</v>
      </c>
    </row>
    <row r="201" s="13" customFormat="1">
      <c r="A201" s="13"/>
      <c r="B201" s="230"/>
      <c r="C201" s="231"/>
      <c r="D201" s="232" t="s">
        <v>136</v>
      </c>
      <c r="E201" s="233" t="s">
        <v>1</v>
      </c>
      <c r="F201" s="234" t="s">
        <v>640</v>
      </c>
      <c r="G201" s="231"/>
      <c r="H201" s="235">
        <v>3.3999999999999999</v>
      </c>
      <c r="I201" s="236"/>
      <c r="J201" s="231"/>
      <c r="K201" s="231"/>
      <c r="L201" s="237"/>
      <c r="M201" s="238"/>
      <c r="N201" s="239"/>
      <c r="O201" s="239"/>
      <c r="P201" s="239"/>
      <c r="Q201" s="239"/>
      <c r="R201" s="239"/>
      <c r="S201" s="239"/>
      <c r="T201" s="24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1" t="s">
        <v>136</v>
      </c>
      <c r="AU201" s="241" t="s">
        <v>83</v>
      </c>
      <c r="AV201" s="13" t="s">
        <v>83</v>
      </c>
      <c r="AW201" s="13" t="s">
        <v>30</v>
      </c>
      <c r="AX201" s="13" t="s">
        <v>73</v>
      </c>
      <c r="AY201" s="241" t="s">
        <v>128</v>
      </c>
    </row>
    <row r="202" s="13" customFormat="1">
      <c r="A202" s="13"/>
      <c r="B202" s="230"/>
      <c r="C202" s="231"/>
      <c r="D202" s="232" t="s">
        <v>136</v>
      </c>
      <c r="E202" s="233" t="s">
        <v>1</v>
      </c>
      <c r="F202" s="234" t="s">
        <v>641</v>
      </c>
      <c r="G202" s="231"/>
      <c r="H202" s="235">
        <v>3.1850000000000001</v>
      </c>
      <c r="I202" s="236"/>
      <c r="J202" s="231"/>
      <c r="K202" s="231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136</v>
      </c>
      <c r="AU202" s="241" t="s">
        <v>83</v>
      </c>
      <c r="AV202" s="13" t="s">
        <v>83</v>
      </c>
      <c r="AW202" s="13" t="s">
        <v>30</v>
      </c>
      <c r="AX202" s="13" t="s">
        <v>73</v>
      </c>
      <c r="AY202" s="241" t="s">
        <v>128</v>
      </c>
    </row>
    <row r="203" s="14" customFormat="1">
      <c r="A203" s="14"/>
      <c r="B203" s="242"/>
      <c r="C203" s="243"/>
      <c r="D203" s="232" t="s">
        <v>136</v>
      </c>
      <c r="E203" s="244" t="s">
        <v>1</v>
      </c>
      <c r="F203" s="245" t="s">
        <v>138</v>
      </c>
      <c r="G203" s="243"/>
      <c r="H203" s="246">
        <v>8.8849999999999998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136</v>
      </c>
      <c r="AU203" s="252" t="s">
        <v>83</v>
      </c>
      <c r="AV203" s="14" t="s">
        <v>135</v>
      </c>
      <c r="AW203" s="14" t="s">
        <v>30</v>
      </c>
      <c r="AX203" s="14" t="s">
        <v>81</v>
      </c>
      <c r="AY203" s="252" t="s">
        <v>128</v>
      </c>
    </row>
    <row r="204" s="2" customFormat="1">
      <c r="A204" s="37"/>
      <c r="B204" s="38"/>
      <c r="C204" s="217" t="s">
        <v>190</v>
      </c>
      <c r="D204" s="217" t="s">
        <v>130</v>
      </c>
      <c r="E204" s="218" t="s">
        <v>642</v>
      </c>
      <c r="F204" s="219" t="s">
        <v>643</v>
      </c>
      <c r="G204" s="220" t="s">
        <v>166</v>
      </c>
      <c r="H204" s="221">
        <v>3.1850000000000001</v>
      </c>
      <c r="I204" s="222"/>
      <c r="J204" s="223">
        <f>ROUND(I204*H204,2)</f>
        <v>0</v>
      </c>
      <c r="K204" s="219" t="s">
        <v>1</v>
      </c>
      <c r="L204" s="43"/>
      <c r="M204" s="224" t="s">
        <v>1</v>
      </c>
      <c r="N204" s="225" t="s">
        <v>38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135</v>
      </c>
      <c r="AT204" s="228" t="s">
        <v>130</v>
      </c>
      <c r="AU204" s="228" t="s">
        <v>83</v>
      </c>
      <c r="AY204" s="16" t="s">
        <v>128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81</v>
      </c>
      <c r="BK204" s="229">
        <f>ROUND(I204*H204,2)</f>
        <v>0</v>
      </c>
      <c r="BL204" s="16" t="s">
        <v>135</v>
      </c>
      <c r="BM204" s="228" t="s">
        <v>258</v>
      </c>
    </row>
    <row r="205" s="13" customFormat="1">
      <c r="A205" s="13"/>
      <c r="B205" s="230"/>
      <c r="C205" s="231"/>
      <c r="D205" s="232" t="s">
        <v>136</v>
      </c>
      <c r="E205" s="233" t="s">
        <v>1</v>
      </c>
      <c r="F205" s="234" t="s">
        <v>644</v>
      </c>
      <c r="G205" s="231"/>
      <c r="H205" s="235">
        <v>3.1850000000000001</v>
      </c>
      <c r="I205" s="236"/>
      <c r="J205" s="231"/>
      <c r="K205" s="231"/>
      <c r="L205" s="237"/>
      <c r="M205" s="238"/>
      <c r="N205" s="239"/>
      <c r="O205" s="239"/>
      <c r="P205" s="239"/>
      <c r="Q205" s="239"/>
      <c r="R205" s="239"/>
      <c r="S205" s="239"/>
      <c r="T205" s="24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1" t="s">
        <v>136</v>
      </c>
      <c r="AU205" s="241" t="s">
        <v>83</v>
      </c>
      <c r="AV205" s="13" t="s">
        <v>83</v>
      </c>
      <c r="AW205" s="13" t="s">
        <v>30</v>
      </c>
      <c r="AX205" s="13" t="s">
        <v>73</v>
      </c>
      <c r="AY205" s="241" t="s">
        <v>128</v>
      </c>
    </row>
    <row r="206" s="14" customFormat="1">
      <c r="A206" s="14"/>
      <c r="B206" s="242"/>
      <c r="C206" s="243"/>
      <c r="D206" s="232" t="s">
        <v>136</v>
      </c>
      <c r="E206" s="244" t="s">
        <v>1</v>
      </c>
      <c r="F206" s="245" t="s">
        <v>138</v>
      </c>
      <c r="G206" s="243"/>
      <c r="H206" s="246">
        <v>3.1850000000000001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136</v>
      </c>
      <c r="AU206" s="252" t="s">
        <v>83</v>
      </c>
      <c r="AV206" s="14" t="s">
        <v>135</v>
      </c>
      <c r="AW206" s="14" t="s">
        <v>30</v>
      </c>
      <c r="AX206" s="14" t="s">
        <v>81</v>
      </c>
      <c r="AY206" s="252" t="s">
        <v>128</v>
      </c>
    </row>
    <row r="207" s="12" customFormat="1" ht="22.8" customHeight="1">
      <c r="A207" s="12"/>
      <c r="B207" s="201"/>
      <c r="C207" s="202"/>
      <c r="D207" s="203" t="s">
        <v>72</v>
      </c>
      <c r="E207" s="215" t="s">
        <v>421</v>
      </c>
      <c r="F207" s="215" t="s">
        <v>422</v>
      </c>
      <c r="G207" s="202"/>
      <c r="H207" s="202"/>
      <c r="I207" s="205"/>
      <c r="J207" s="216">
        <f>BK207</f>
        <v>0</v>
      </c>
      <c r="K207" s="202"/>
      <c r="L207" s="207"/>
      <c r="M207" s="208"/>
      <c r="N207" s="209"/>
      <c r="O207" s="209"/>
      <c r="P207" s="210">
        <f>SUM(P208:P212)</f>
        <v>0</v>
      </c>
      <c r="Q207" s="209"/>
      <c r="R207" s="210">
        <f>SUM(R208:R212)</f>
        <v>0</v>
      </c>
      <c r="S207" s="209"/>
      <c r="T207" s="211">
        <f>SUM(T208:T212)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2" t="s">
        <v>81</v>
      </c>
      <c r="AT207" s="213" t="s">
        <v>72</v>
      </c>
      <c r="AU207" s="213" t="s">
        <v>81</v>
      </c>
      <c r="AY207" s="212" t="s">
        <v>128</v>
      </c>
      <c r="BK207" s="214">
        <f>SUM(BK208:BK212)</f>
        <v>0</v>
      </c>
    </row>
    <row r="208" s="2" customFormat="1">
      <c r="A208" s="37"/>
      <c r="B208" s="38"/>
      <c r="C208" s="217" t="s">
        <v>247</v>
      </c>
      <c r="D208" s="217" t="s">
        <v>130</v>
      </c>
      <c r="E208" s="218" t="s">
        <v>645</v>
      </c>
      <c r="F208" s="219" t="s">
        <v>165</v>
      </c>
      <c r="G208" s="220" t="s">
        <v>166</v>
      </c>
      <c r="H208" s="221">
        <v>103.765</v>
      </c>
      <c r="I208" s="222"/>
      <c r="J208" s="223">
        <f>ROUND(I208*H208,2)</f>
        <v>0</v>
      </c>
      <c r="K208" s="219" t="s">
        <v>134</v>
      </c>
      <c r="L208" s="43"/>
      <c r="M208" s="224" t="s">
        <v>1</v>
      </c>
      <c r="N208" s="225" t="s">
        <v>38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135</v>
      </c>
      <c r="AT208" s="228" t="s">
        <v>130</v>
      </c>
      <c r="AU208" s="228" t="s">
        <v>83</v>
      </c>
      <c r="AY208" s="16" t="s">
        <v>128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81</v>
      </c>
      <c r="BK208" s="229">
        <f>ROUND(I208*H208,2)</f>
        <v>0</v>
      </c>
      <c r="BL208" s="16" t="s">
        <v>135</v>
      </c>
      <c r="BM208" s="228" t="s">
        <v>646</v>
      </c>
    </row>
    <row r="209" s="2" customFormat="1" ht="16.5" customHeight="1">
      <c r="A209" s="37"/>
      <c r="B209" s="38"/>
      <c r="C209" s="217" t="s">
        <v>195</v>
      </c>
      <c r="D209" s="217" t="s">
        <v>130</v>
      </c>
      <c r="E209" s="218" t="s">
        <v>647</v>
      </c>
      <c r="F209" s="219" t="s">
        <v>648</v>
      </c>
      <c r="G209" s="220" t="s">
        <v>166</v>
      </c>
      <c r="H209" s="221">
        <v>103.765</v>
      </c>
      <c r="I209" s="222"/>
      <c r="J209" s="223">
        <f>ROUND(I209*H209,2)</f>
        <v>0</v>
      </c>
      <c r="K209" s="219" t="s">
        <v>134</v>
      </c>
      <c r="L209" s="43"/>
      <c r="M209" s="224" t="s">
        <v>1</v>
      </c>
      <c r="N209" s="225" t="s">
        <v>38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135</v>
      </c>
      <c r="AT209" s="228" t="s">
        <v>130</v>
      </c>
      <c r="AU209" s="228" t="s">
        <v>83</v>
      </c>
      <c r="AY209" s="16" t="s">
        <v>128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81</v>
      </c>
      <c r="BK209" s="229">
        <f>ROUND(I209*H209,2)</f>
        <v>0</v>
      </c>
      <c r="BL209" s="16" t="s">
        <v>135</v>
      </c>
      <c r="BM209" s="228" t="s">
        <v>649</v>
      </c>
    </row>
    <row r="210" s="2" customFormat="1" ht="16.5" customHeight="1">
      <c r="A210" s="37"/>
      <c r="B210" s="38"/>
      <c r="C210" s="217" t="s">
        <v>255</v>
      </c>
      <c r="D210" s="217" t="s">
        <v>130</v>
      </c>
      <c r="E210" s="218" t="s">
        <v>650</v>
      </c>
      <c r="F210" s="219" t="s">
        <v>651</v>
      </c>
      <c r="G210" s="220" t="s">
        <v>166</v>
      </c>
      <c r="H210" s="221">
        <v>1556.4749999999999</v>
      </c>
      <c r="I210" s="222"/>
      <c r="J210" s="223">
        <f>ROUND(I210*H210,2)</f>
        <v>0</v>
      </c>
      <c r="K210" s="219" t="s">
        <v>134</v>
      </c>
      <c r="L210" s="43"/>
      <c r="M210" s="224" t="s">
        <v>1</v>
      </c>
      <c r="N210" s="225" t="s">
        <v>38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135</v>
      </c>
      <c r="AT210" s="228" t="s">
        <v>130</v>
      </c>
      <c r="AU210" s="228" t="s">
        <v>83</v>
      </c>
      <c r="AY210" s="16" t="s">
        <v>128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81</v>
      </c>
      <c r="BK210" s="229">
        <f>ROUND(I210*H210,2)</f>
        <v>0</v>
      </c>
      <c r="BL210" s="16" t="s">
        <v>135</v>
      </c>
      <c r="BM210" s="228" t="s">
        <v>652</v>
      </c>
    </row>
    <row r="211" s="13" customFormat="1">
      <c r="A211" s="13"/>
      <c r="B211" s="230"/>
      <c r="C211" s="231"/>
      <c r="D211" s="232" t="s">
        <v>136</v>
      </c>
      <c r="E211" s="233" t="s">
        <v>1</v>
      </c>
      <c r="F211" s="234" t="s">
        <v>653</v>
      </c>
      <c r="G211" s="231"/>
      <c r="H211" s="235">
        <v>1556.4749999999999</v>
      </c>
      <c r="I211" s="236"/>
      <c r="J211" s="231"/>
      <c r="K211" s="231"/>
      <c r="L211" s="237"/>
      <c r="M211" s="238"/>
      <c r="N211" s="239"/>
      <c r="O211" s="239"/>
      <c r="P211" s="239"/>
      <c r="Q211" s="239"/>
      <c r="R211" s="239"/>
      <c r="S211" s="239"/>
      <c r="T211" s="24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1" t="s">
        <v>136</v>
      </c>
      <c r="AU211" s="241" t="s">
        <v>83</v>
      </c>
      <c r="AV211" s="13" t="s">
        <v>83</v>
      </c>
      <c r="AW211" s="13" t="s">
        <v>30</v>
      </c>
      <c r="AX211" s="13" t="s">
        <v>73</v>
      </c>
      <c r="AY211" s="241" t="s">
        <v>128</v>
      </c>
    </row>
    <row r="212" s="14" customFormat="1">
      <c r="A212" s="14"/>
      <c r="B212" s="242"/>
      <c r="C212" s="243"/>
      <c r="D212" s="232" t="s">
        <v>136</v>
      </c>
      <c r="E212" s="244" t="s">
        <v>1</v>
      </c>
      <c r="F212" s="245" t="s">
        <v>138</v>
      </c>
      <c r="G212" s="243"/>
      <c r="H212" s="246">
        <v>1556.4749999999999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2" t="s">
        <v>136</v>
      </c>
      <c r="AU212" s="252" t="s">
        <v>83</v>
      </c>
      <c r="AV212" s="14" t="s">
        <v>135</v>
      </c>
      <c r="AW212" s="14" t="s">
        <v>30</v>
      </c>
      <c r="AX212" s="14" t="s">
        <v>81</v>
      </c>
      <c r="AY212" s="252" t="s">
        <v>128</v>
      </c>
    </row>
    <row r="213" s="12" customFormat="1" ht="22.8" customHeight="1">
      <c r="A213" s="12"/>
      <c r="B213" s="201"/>
      <c r="C213" s="202"/>
      <c r="D213" s="203" t="s">
        <v>72</v>
      </c>
      <c r="E213" s="215" t="s">
        <v>438</v>
      </c>
      <c r="F213" s="215" t="s">
        <v>439</v>
      </c>
      <c r="G213" s="202"/>
      <c r="H213" s="202"/>
      <c r="I213" s="205"/>
      <c r="J213" s="216">
        <f>BK213</f>
        <v>0</v>
      </c>
      <c r="K213" s="202"/>
      <c r="L213" s="207"/>
      <c r="M213" s="208"/>
      <c r="N213" s="209"/>
      <c r="O213" s="209"/>
      <c r="P213" s="210">
        <f>SUM(P214:P217)</f>
        <v>0</v>
      </c>
      <c r="Q213" s="209"/>
      <c r="R213" s="210">
        <f>SUM(R214:R217)</f>
        <v>0</v>
      </c>
      <c r="S213" s="209"/>
      <c r="T213" s="211">
        <f>SUM(T214:T217)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2" t="s">
        <v>81</v>
      </c>
      <c r="AT213" s="213" t="s">
        <v>72</v>
      </c>
      <c r="AU213" s="213" t="s">
        <v>81</v>
      </c>
      <c r="AY213" s="212" t="s">
        <v>128</v>
      </c>
      <c r="BK213" s="214">
        <f>SUM(BK214:BK217)</f>
        <v>0</v>
      </c>
    </row>
    <row r="214" s="2" customFormat="1">
      <c r="A214" s="37"/>
      <c r="B214" s="38"/>
      <c r="C214" s="217" t="s">
        <v>199</v>
      </c>
      <c r="D214" s="217" t="s">
        <v>130</v>
      </c>
      <c r="E214" s="218" t="s">
        <v>654</v>
      </c>
      <c r="F214" s="219" t="s">
        <v>655</v>
      </c>
      <c r="G214" s="220" t="s">
        <v>166</v>
      </c>
      <c r="H214" s="221">
        <v>216.52600000000001</v>
      </c>
      <c r="I214" s="222"/>
      <c r="J214" s="223">
        <f>ROUND(I214*H214,2)</f>
        <v>0</v>
      </c>
      <c r="K214" s="219" t="s">
        <v>134</v>
      </c>
      <c r="L214" s="43"/>
      <c r="M214" s="224" t="s">
        <v>1</v>
      </c>
      <c r="N214" s="225" t="s">
        <v>38</v>
      </c>
      <c r="O214" s="90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135</v>
      </c>
      <c r="AT214" s="228" t="s">
        <v>130</v>
      </c>
      <c r="AU214" s="228" t="s">
        <v>83</v>
      </c>
      <c r="AY214" s="16" t="s">
        <v>128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81</v>
      </c>
      <c r="BK214" s="229">
        <f>ROUND(I214*H214,2)</f>
        <v>0</v>
      </c>
      <c r="BL214" s="16" t="s">
        <v>135</v>
      </c>
      <c r="BM214" s="228" t="s">
        <v>656</v>
      </c>
    </row>
    <row r="215" s="2" customFormat="1">
      <c r="A215" s="37"/>
      <c r="B215" s="38"/>
      <c r="C215" s="217" t="s">
        <v>263</v>
      </c>
      <c r="D215" s="217" t="s">
        <v>130</v>
      </c>
      <c r="E215" s="218" t="s">
        <v>657</v>
      </c>
      <c r="F215" s="219" t="s">
        <v>658</v>
      </c>
      <c r="G215" s="220" t="s">
        <v>166</v>
      </c>
      <c r="H215" s="221">
        <v>3244.1399999999999</v>
      </c>
      <c r="I215" s="222"/>
      <c r="J215" s="223">
        <f>ROUND(I215*H215,2)</f>
        <v>0</v>
      </c>
      <c r="K215" s="219" t="s">
        <v>134</v>
      </c>
      <c r="L215" s="43"/>
      <c r="M215" s="224" t="s">
        <v>1</v>
      </c>
      <c r="N215" s="225" t="s">
        <v>38</v>
      </c>
      <c r="O215" s="90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8" t="s">
        <v>135</v>
      </c>
      <c r="AT215" s="228" t="s">
        <v>130</v>
      </c>
      <c r="AU215" s="228" t="s">
        <v>83</v>
      </c>
      <c r="AY215" s="16" t="s">
        <v>128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6" t="s">
        <v>81</v>
      </c>
      <c r="BK215" s="229">
        <f>ROUND(I215*H215,2)</f>
        <v>0</v>
      </c>
      <c r="BL215" s="16" t="s">
        <v>135</v>
      </c>
      <c r="BM215" s="228" t="s">
        <v>659</v>
      </c>
    </row>
    <row r="216" s="13" customFormat="1">
      <c r="A216" s="13"/>
      <c r="B216" s="230"/>
      <c r="C216" s="231"/>
      <c r="D216" s="232" t="s">
        <v>136</v>
      </c>
      <c r="E216" s="233" t="s">
        <v>1</v>
      </c>
      <c r="F216" s="234" t="s">
        <v>660</v>
      </c>
      <c r="G216" s="231"/>
      <c r="H216" s="235">
        <v>3244.1399999999999</v>
      </c>
      <c r="I216" s="236"/>
      <c r="J216" s="231"/>
      <c r="K216" s="231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136</v>
      </c>
      <c r="AU216" s="241" t="s">
        <v>83</v>
      </c>
      <c r="AV216" s="13" t="s">
        <v>83</v>
      </c>
      <c r="AW216" s="13" t="s">
        <v>30</v>
      </c>
      <c r="AX216" s="13" t="s">
        <v>73</v>
      </c>
      <c r="AY216" s="241" t="s">
        <v>128</v>
      </c>
    </row>
    <row r="217" s="14" customFormat="1">
      <c r="A217" s="14"/>
      <c r="B217" s="242"/>
      <c r="C217" s="243"/>
      <c r="D217" s="232" t="s">
        <v>136</v>
      </c>
      <c r="E217" s="244" t="s">
        <v>1</v>
      </c>
      <c r="F217" s="245" t="s">
        <v>138</v>
      </c>
      <c r="G217" s="243"/>
      <c r="H217" s="246">
        <v>3244.1399999999999</v>
      </c>
      <c r="I217" s="247"/>
      <c r="J217" s="243"/>
      <c r="K217" s="243"/>
      <c r="L217" s="248"/>
      <c r="M217" s="268"/>
      <c r="N217" s="269"/>
      <c r="O217" s="269"/>
      <c r="P217" s="269"/>
      <c r="Q217" s="269"/>
      <c r="R217" s="269"/>
      <c r="S217" s="269"/>
      <c r="T217" s="27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136</v>
      </c>
      <c r="AU217" s="252" t="s">
        <v>83</v>
      </c>
      <c r="AV217" s="14" t="s">
        <v>135</v>
      </c>
      <c r="AW217" s="14" t="s">
        <v>30</v>
      </c>
      <c r="AX217" s="14" t="s">
        <v>81</v>
      </c>
      <c r="AY217" s="252" t="s">
        <v>128</v>
      </c>
    </row>
    <row r="218" s="2" customFormat="1" ht="6.96" customHeight="1">
      <c r="A218" s="37"/>
      <c r="B218" s="65"/>
      <c r="C218" s="66"/>
      <c r="D218" s="66"/>
      <c r="E218" s="66"/>
      <c r="F218" s="66"/>
      <c r="G218" s="66"/>
      <c r="H218" s="66"/>
      <c r="I218" s="66"/>
      <c r="J218" s="66"/>
      <c r="K218" s="66"/>
      <c r="L218" s="43"/>
      <c r="M218" s="37"/>
      <c r="O218" s="37"/>
      <c r="P218" s="37"/>
      <c r="Q218" s="37"/>
      <c r="R218" s="37"/>
      <c r="S218" s="37"/>
      <c r="T218" s="37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</row>
  </sheetData>
  <sheetProtection sheet="1" autoFilter="0" formatColumns="0" formatRows="0" objects="1" scenarios="1" spinCount="100000" saltValue="ZuJs5osMnD3pUdWTdscwqulT7DITds3N/pIG/zJgevTDVdxa9JBymgp0f3U1Ka7w0mBQ3rWMGi8bZIJCiPLJuw==" hashValue="mxRrqgvV4YpONngdnoe7ETKS4Fcz4YgHa/C8iMm+mnDU2mnm4Vj8Frx5kC2XsU2J4hk1ONfqHmiv05Gr8YfjGA==" algorithmName="SHA-512" password="CC35"/>
  <autoFilter ref="C125:K217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mostu v km 66,856 trati Havlovice - Tachov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661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8. 4. 2021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26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26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26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ROUND((SUM(BE123:BE148)),  2)</f>
        <v>0</v>
      </c>
      <c r="G33" s="37"/>
      <c r="H33" s="37"/>
      <c r="I33" s="154">
        <v>0.20999999999999999</v>
      </c>
      <c r="J33" s="153">
        <f>ROUND(((SUM(BE123:BE148))*I33),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ROUND((SUM(BF123:BF148)),  2)</f>
        <v>0</v>
      </c>
      <c r="G34" s="37"/>
      <c r="H34" s="37"/>
      <c r="I34" s="154">
        <v>0.14999999999999999</v>
      </c>
      <c r="J34" s="153">
        <f>ROUND(((SUM(BF123:BF148))*I34),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ROUND((SUM(BG123:BG148)),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ROUND((SUM(BH123:BH148)),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ROUND((SUM(BI123:BI148)),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mostu v km 66,856 trati Havlovice - Tachov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03 -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8. 4. 2021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29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662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663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664</v>
      </c>
      <c r="E99" s="187"/>
      <c r="F99" s="187"/>
      <c r="G99" s="187"/>
      <c r="H99" s="187"/>
      <c r="I99" s="187"/>
      <c r="J99" s="188">
        <f>J130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665</v>
      </c>
      <c r="E100" s="187"/>
      <c r="F100" s="187"/>
      <c r="G100" s="187"/>
      <c r="H100" s="187"/>
      <c r="I100" s="187"/>
      <c r="J100" s="188">
        <f>J137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666</v>
      </c>
      <c r="E101" s="187"/>
      <c r="F101" s="187"/>
      <c r="G101" s="187"/>
      <c r="H101" s="187"/>
      <c r="I101" s="187"/>
      <c r="J101" s="188">
        <f>J141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667</v>
      </c>
      <c r="E102" s="187"/>
      <c r="F102" s="187"/>
      <c r="G102" s="187"/>
      <c r="H102" s="187"/>
      <c r="I102" s="187"/>
      <c r="J102" s="188">
        <f>J145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668</v>
      </c>
      <c r="E103" s="187"/>
      <c r="F103" s="187"/>
      <c r="G103" s="187"/>
      <c r="H103" s="187"/>
      <c r="I103" s="187"/>
      <c r="J103" s="188">
        <f>J147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113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Oprava mostu v km 66,856 trati Havlovice - Tachov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91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SO 03 - VRN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31" t="s">
        <v>22</v>
      </c>
      <c r="J117" s="78" t="str">
        <f>IF(J12="","",J12)</f>
        <v>8. 4. 2021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 xml:space="preserve"> </v>
      </c>
      <c r="G119" s="39"/>
      <c r="H119" s="39"/>
      <c r="I119" s="31" t="s">
        <v>29</v>
      </c>
      <c r="J119" s="35" t="str">
        <f>E21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IF(E18="","",E18)</f>
        <v>Vyplň údaj</v>
      </c>
      <c r="G120" s="39"/>
      <c r="H120" s="39"/>
      <c r="I120" s="31" t="s">
        <v>31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114</v>
      </c>
      <c r="D122" s="193" t="s">
        <v>58</v>
      </c>
      <c r="E122" s="193" t="s">
        <v>54</v>
      </c>
      <c r="F122" s="193" t="s">
        <v>55</v>
      </c>
      <c r="G122" s="193" t="s">
        <v>115</v>
      </c>
      <c r="H122" s="193" t="s">
        <v>116</v>
      </c>
      <c r="I122" s="193" t="s">
        <v>117</v>
      </c>
      <c r="J122" s="193" t="s">
        <v>95</v>
      </c>
      <c r="K122" s="194" t="s">
        <v>118</v>
      </c>
      <c r="L122" s="195"/>
      <c r="M122" s="99" t="s">
        <v>1</v>
      </c>
      <c r="N122" s="100" t="s">
        <v>37</v>
      </c>
      <c r="O122" s="100" t="s">
        <v>119</v>
      </c>
      <c r="P122" s="100" t="s">
        <v>120</v>
      </c>
      <c r="Q122" s="100" t="s">
        <v>121</v>
      </c>
      <c r="R122" s="100" t="s">
        <v>122</v>
      </c>
      <c r="S122" s="100" t="s">
        <v>123</v>
      </c>
      <c r="T122" s="101" t="s">
        <v>124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125</v>
      </c>
      <c r="D123" s="39"/>
      <c r="E123" s="39"/>
      <c r="F123" s="39"/>
      <c r="G123" s="39"/>
      <c r="H123" s="39"/>
      <c r="I123" s="39"/>
      <c r="J123" s="196">
        <f>BK123</f>
        <v>0</v>
      </c>
      <c r="K123" s="39"/>
      <c r="L123" s="43"/>
      <c r="M123" s="102"/>
      <c r="N123" s="197"/>
      <c r="O123" s="103"/>
      <c r="P123" s="198">
        <f>P124</f>
        <v>0</v>
      </c>
      <c r="Q123" s="103"/>
      <c r="R123" s="198">
        <f>R124</f>
        <v>0</v>
      </c>
      <c r="S123" s="103"/>
      <c r="T123" s="199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97</v>
      </c>
      <c r="BK123" s="200">
        <f>BK124</f>
        <v>0</v>
      </c>
    </row>
    <row r="124" s="12" customFormat="1" ht="25.92" customHeight="1">
      <c r="A124" s="12"/>
      <c r="B124" s="201"/>
      <c r="C124" s="202"/>
      <c r="D124" s="203" t="s">
        <v>72</v>
      </c>
      <c r="E124" s="204" t="s">
        <v>88</v>
      </c>
      <c r="F124" s="204" t="s">
        <v>669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P125+P130+P137+P141+P145+P147</f>
        <v>0</v>
      </c>
      <c r="Q124" s="209"/>
      <c r="R124" s="210">
        <f>R125+R130+R137+R141+R145+R147</f>
        <v>0</v>
      </c>
      <c r="S124" s="209"/>
      <c r="T124" s="211">
        <f>T125+T130+T137+T141+T145+T147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153</v>
      </c>
      <c r="AT124" s="213" t="s">
        <v>72</v>
      </c>
      <c r="AU124" s="213" t="s">
        <v>73</v>
      </c>
      <c r="AY124" s="212" t="s">
        <v>128</v>
      </c>
      <c r="BK124" s="214">
        <f>BK125+BK130+BK137+BK141+BK145+BK147</f>
        <v>0</v>
      </c>
    </row>
    <row r="125" s="12" customFormat="1" ht="22.8" customHeight="1">
      <c r="A125" s="12"/>
      <c r="B125" s="201"/>
      <c r="C125" s="202"/>
      <c r="D125" s="203" t="s">
        <v>72</v>
      </c>
      <c r="E125" s="215" t="s">
        <v>670</v>
      </c>
      <c r="F125" s="215" t="s">
        <v>671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SUM(P126:P129)</f>
        <v>0</v>
      </c>
      <c r="Q125" s="209"/>
      <c r="R125" s="210">
        <f>SUM(R126:R129)</f>
        <v>0</v>
      </c>
      <c r="S125" s="209"/>
      <c r="T125" s="211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153</v>
      </c>
      <c r="AT125" s="213" t="s">
        <v>72</v>
      </c>
      <c r="AU125" s="213" t="s">
        <v>81</v>
      </c>
      <c r="AY125" s="212" t="s">
        <v>128</v>
      </c>
      <c r="BK125" s="214">
        <f>SUM(BK126:BK129)</f>
        <v>0</v>
      </c>
    </row>
    <row r="126" s="2" customFormat="1" ht="16.5" customHeight="1">
      <c r="A126" s="37"/>
      <c r="B126" s="38"/>
      <c r="C126" s="217" t="s">
        <v>81</v>
      </c>
      <c r="D126" s="217" t="s">
        <v>130</v>
      </c>
      <c r="E126" s="218" t="s">
        <v>672</v>
      </c>
      <c r="F126" s="219" t="s">
        <v>673</v>
      </c>
      <c r="G126" s="220" t="s">
        <v>674</v>
      </c>
      <c r="H126" s="221">
        <v>1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38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135</v>
      </c>
      <c r="AT126" s="228" t="s">
        <v>130</v>
      </c>
      <c r="AU126" s="228" t="s">
        <v>83</v>
      </c>
      <c r="AY126" s="16" t="s">
        <v>128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81</v>
      </c>
      <c r="BK126" s="229">
        <f>ROUND(I126*H126,2)</f>
        <v>0</v>
      </c>
      <c r="BL126" s="16" t="s">
        <v>135</v>
      </c>
      <c r="BM126" s="228" t="s">
        <v>675</v>
      </c>
    </row>
    <row r="127" s="2" customFormat="1">
      <c r="A127" s="37"/>
      <c r="B127" s="38"/>
      <c r="C127" s="39"/>
      <c r="D127" s="232" t="s">
        <v>225</v>
      </c>
      <c r="E127" s="39"/>
      <c r="F127" s="263" t="s">
        <v>676</v>
      </c>
      <c r="G127" s="39"/>
      <c r="H127" s="39"/>
      <c r="I127" s="264"/>
      <c r="J127" s="39"/>
      <c r="K127" s="39"/>
      <c r="L127" s="43"/>
      <c r="M127" s="265"/>
      <c r="N127" s="266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225</v>
      </c>
      <c r="AU127" s="16" t="s">
        <v>83</v>
      </c>
    </row>
    <row r="128" s="2" customFormat="1" ht="16.5" customHeight="1">
      <c r="A128" s="37"/>
      <c r="B128" s="38"/>
      <c r="C128" s="217" t="s">
        <v>83</v>
      </c>
      <c r="D128" s="217" t="s">
        <v>130</v>
      </c>
      <c r="E128" s="218" t="s">
        <v>677</v>
      </c>
      <c r="F128" s="219" t="s">
        <v>678</v>
      </c>
      <c r="G128" s="220" t="s">
        <v>674</v>
      </c>
      <c r="H128" s="221">
        <v>1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135</v>
      </c>
      <c r="AT128" s="228" t="s">
        <v>130</v>
      </c>
      <c r="AU128" s="228" t="s">
        <v>83</v>
      </c>
      <c r="AY128" s="16" t="s">
        <v>128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135</v>
      </c>
      <c r="BM128" s="228" t="s">
        <v>679</v>
      </c>
    </row>
    <row r="129" s="2" customFormat="1" ht="16.5" customHeight="1">
      <c r="A129" s="37"/>
      <c r="B129" s="38"/>
      <c r="C129" s="217" t="s">
        <v>144</v>
      </c>
      <c r="D129" s="217" t="s">
        <v>130</v>
      </c>
      <c r="E129" s="218" t="s">
        <v>680</v>
      </c>
      <c r="F129" s="219" t="s">
        <v>681</v>
      </c>
      <c r="G129" s="220" t="s">
        <v>674</v>
      </c>
      <c r="H129" s="221">
        <v>1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135</v>
      </c>
      <c r="AT129" s="228" t="s">
        <v>130</v>
      </c>
      <c r="AU129" s="228" t="s">
        <v>83</v>
      </c>
      <c r="AY129" s="16" t="s">
        <v>128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135</v>
      </c>
      <c r="BM129" s="228" t="s">
        <v>682</v>
      </c>
    </row>
    <row r="130" s="12" customFormat="1" ht="22.8" customHeight="1">
      <c r="A130" s="12"/>
      <c r="B130" s="201"/>
      <c r="C130" s="202"/>
      <c r="D130" s="203" t="s">
        <v>72</v>
      </c>
      <c r="E130" s="215" t="s">
        <v>683</v>
      </c>
      <c r="F130" s="215" t="s">
        <v>684</v>
      </c>
      <c r="G130" s="202"/>
      <c r="H130" s="202"/>
      <c r="I130" s="205"/>
      <c r="J130" s="216">
        <f>BK130</f>
        <v>0</v>
      </c>
      <c r="K130" s="202"/>
      <c r="L130" s="207"/>
      <c r="M130" s="208"/>
      <c r="N130" s="209"/>
      <c r="O130" s="209"/>
      <c r="P130" s="210">
        <f>SUM(P131:P136)</f>
        <v>0</v>
      </c>
      <c r="Q130" s="209"/>
      <c r="R130" s="210">
        <f>SUM(R131:R136)</f>
        <v>0</v>
      </c>
      <c r="S130" s="209"/>
      <c r="T130" s="211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153</v>
      </c>
      <c r="AT130" s="213" t="s">
        <v>72</v>
      </c>
      <c r="AU130" s="213" t="s">
        <v>81</v>
      </c>
      <c r="AY130" s="212" t="s">
        <v>128</v>
      </c>
      <c r="BK130" s="214">
        <f>SUM(BK131:BK136)</f>
        <v>0</v>
      </c>
    </row>
    <row r="131" s="2" customFormat="1" ht="16.5" customHeight="1">
      <c r="A131" s="37"/>
      <c r="B131" s="38"/>
      <c r="C131" s="217" t="s">
        <v>135</v>
      </c>
      <c r="D131" s="217" t="s">
        <v>130</v>
      </c>
      <c r="E131" s="218" t="s">
        <v>685</v>
      </c>
      <c r="F131" s="219" t="s">
        <v>684</v>
      </c>
      <c r="G131" s="220" t="s">
        <v>674</v>
      </c>
      <c r="H131" s="221">
        <v>1</v>
      </c>
      <c r="I131" s="222"/>
      <c r="J131" s="223">
        <f>ROUND(I131*H131,2)</f>
        <v>0</v>
      </c>
      <c r="K131" s="219" t="s">
        <v>1</v>
      </c>
      <c r="L131" s="43"/>
      <c r="M131" s="224" t="s">
        <v>1</v>
      </c>
      <c r="N131" s="225" t="s">
        <v>38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135</v>
      </c>
      <c r="AT131" s="228" t="s">
        <v>130</v>
      </c>
      <c r="AU131" s="228" t="s">
        <v>83</v>
      </c>
      <c r="AY131" s="16" t="s">
        <v>128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81</v>
      </c>
      <c r="BK131" s="229">
        <f>ROUND(I131*H131,2)</f>
        <v>0</v>
      </c>
      <c r="BL131" s="16" t="s">
        <v>135</v>
      </c>
      <c r="BM131" s="228" t="s">
        <v>686</v>
      </c>
    </row>
    <row r="132" s="2" customFormat="1">
      <c r="A132" s="37"/>
      <c r="B132" s="38"/>
      <c r="C132" s="39"/>
      <c r="D132" s="232" t="s">
        <v>225</v>
      </c>
      <c r="E132" s="39"/>
      <c r="F132" s="263" t="s">
        <v>687</v>
      </c>
      <c r="G132" s="39"/>
      <c r="H132" s="39"/>
      <c r="I132" s="264"/>
      <c r="J132" s="39"/>
      <c r="K132" s="39"/>
      <c r="L132" s="43"/>
      <c r="M132" s="265"/>
      <c r="N132" s="266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225</v>
      </c>
      <c r="AU132" s="16" t="s">
        <v>83</v>
      </c>
    </row>
    <row r="133" s="2" customFormat="1" ht="16.5" customHeight="1">
      <c r="A133" s="37"/>
      <c r="B133" s="38"/>
      <c r="C133" s="217" t="s">
        <v>153</v>
      </c>
      <c r="D133" s="217" t="s">
        <v>130</v>
      </c>
      <c r="E133" s="218" t="s">
        <v>688</v>
      </c>
      <c r="F133" s="219" t="s">
        <v>689</v>
      </c>
      <c r="G133" s="220" t="s">
        <v>674</v>
      </c>
      <c r="H133" s="221">
        <v>1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38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135</v>
      </c>
      <c r="AT133" s="228" t="s">
        <v>130</v>
      </c>
      <c r="AU133" s="228" t="s">
        <v>83</v>
      </c>
      <c r="AY133" s="16" t="s">
        <v>128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135</v>
      </c>
      <c r="BM133" s="228" t="s">
        <v>690</v>
      </c>
    </row>
    <row r="134" s="2" customFormat="1">
      <c r="A134" s="37"/>
      <c r="B134" s="38"/>
      <c r="C134" s="39"/>
      <c r="D134" s="232" t="s">
        <v>225</v>
      </c>
      <c r="E134" s="39"/>
      <c r="F134" s="263" t="s">
        <v>691</v>
      </c>
      <c r="G134" s="39"/>
      <c r="H134" s="39"/>
      <c r="I134" s="264"/>
      <c r="J134" s="39"/>
      <c r="K134" s="39"/>
      <c r="L134" s="43"/>
      <c r="M134" s="265"/>
      <c r="N134" s="266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225</v>
      </c>
      <c r="AU134" s="16" t="s">
        <v>83</v>
      </c>
    </row>
    <row r="135" s="2" customFormat="1" ht="16.5" customHeight="1">
      <c r="A135" s="37"/>
      <c r="B135" s="38"/>
      <c r="C135" s="217" t="s">
        <v>147</v>
      </c>
      <c r="D135" s="217" t="s">
        <v>130</v>
      </c>
      <c r="E135" s="218" t="s">
        <v>692</v>
      </c>
      <c r="F135" s="219" t="s">
        <v>693</v>
      </c>
      <c r="G135" s="220" t="s">
        <v>674</v>
      </c>
      <c r="H135" s="221">
        <v>1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135</v>
      </c>
      <c r="AT135" s="228" t="s">
        <v>130</v>
      </c>
      <c r="AU135" s="228" t="s">
        <v>83</v>
      </c>
      <c r="AY135" s="16" t="s">
        <v>128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135</v>
      </c>
      <c r="BM135" s="228" t="s">
        <v>694</v>
      </c>
    </row>
    <row r="136" s="2" customFormat="1">
      <c r="A136" s="37"/>
      <c r="B136" s="38"/>
      <c r="C136" s="39"/>
      <c r="D136" s="232" t="s">
        <v>225</v>
      </c>
      <c r="E136" s="39"/>
      <c r="F136" s="263" t="s">
        <v>695</v>
      </c>
      <c r="G136" s="39"/>
      <c r="H136" s="39"/>
      <c r="I136" s="264"/>
      <c r="J136" s="39"/>
      <c r="K136" s="39"/>
      <c r="L136" s="43"/>
      <c r="M136" s="265"/>
      <c r="N136" s="266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225</v>
      </c>
      <c r="AU136" s="16" t="s">
        <v>83</v>
      </c>
    </row>
    <row r="137" s="12" customFormat="1" ht="22.8" customHeight="1">
      <c r="A137" s="12"/>
      <c r="B137" s="201"/>
      <c r="C137" s="202"/>
      <c r="D137" s="203" t="s">
        <v>72</v>
      </c>
      <c r="E137" s="215" t="s">
        <v>696</v>
      </c>
      <c r="F137" s="215" t="s">
        <v>697</v>
      </c>
      <c r="G137" s="202"/>
      <c r="H137" s="202"/>
      <c r="I137" s="205"/>
      <c r="J137" s="216">
        <f>BK137</f>
        <v>0</v>
      </c>
      <c r="K137" s="202"/>
      <c r="L137" s="207"/>
      <c r="M137" s="208"/>
      <c r="N137" s="209"/>
      <c r="O137" s="209"/>
      <c r="P137" s="210">
        <f>SUM(P138:P140)</f>
        <v>0</v>
      </c>
      <c r="Q137" s="209"/>
      <c r="R137" s="210">
        <f>SUM(R138:R140)</f>
        <v>0</v>
      </c>
      <c r="S137" s="209"/>
      <c r="T137" s="211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2" t="s">
        <v>153</v>
      </c>
      <c r="AT137" s="213" t="s">
        <v>72</v>
      </c>
      <c r="AU137" s="213" t="s">
        <v>81</v>
      </c>
      <c r="AY137" s="212" t="s">
        <v>128</v>
      </c>
      <c r="BK137" s="214">
        <f>SUM(BK138:BK140)</f>
        <v>0</v>
      </c>
    </row>
    <row r="138" s="2" customFormat="1" ht="16.5" customHeight="1">
      <c r="A138" s="37"/>
      <c r="B138" s="38"/>
      <c r="C138" s="217" t="s">
        <v>163</v>
      </c>
      <c r="D138" s="217" t="s">
        <v>130</v>
      </c>
      <c r="E138" s="218" t="s">
        <v>698</v>
      </c>
      <c r="F138" s="219" t="s">
        <v>699</v>
      </c>
      <c r="G138" s="220" t="s">
        <v>674</v>
      </c>
      <c r="H138" s="221">
        <v>1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38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135</v>
      </c>
      <c r="AT138" s="228" t="s">
        <v>130</v>
      </c>
      <c r="AU138" s="228" t="s">
        <v>83</v>
      </c>
      <c r="AY138" s="16" t="s">
        <v>128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81</v>
      </c>
      <c r="BK138" s="229">
        <f>ROUND(I138*H138,2)</f>
        <v>0</v>
      </c>
      <c r="BL138" s="16" t="s">
        <v>135</v>
      </c>
      <c r="BM138" s="228" t="s">
        <v>700</v>
      </c>
    </row>
    <row r="139" s="2" customFormat="1" ht="16.5" customHeight="1">
      <c r="A139" s="37"/>
      <c r="B139" s="38"/>
      <c r="C139" s="217" t="s">
        <v>151</v>
      </c>
      <c r="D139" s="217" t="s">
        <v>130</v>
      </c>
      <c r="E139" s="218" t="s">
        <v>701</v>
      </c>
      <c r="F139" s="219" t="s">
        <v>702</v>
      </c>
      <c r="G139" s="220" t="s">
        <v>674</v>
      </c>
      <c r="H139" s="221">
        <v>1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38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135</v>
      </c>
      <c r="AT139" s="228" t="s">
        <v>130</v>
      </c>
      <c r="AU139" s="228" t="s">
        <v>83</v>
      </c>
      <c r="AY139" s="16" t="s">
        <v>128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81</v>
      </c>
      <c r="BK139" s="229">
        <f>ROUND(I139*H139,2)</f>
        <v>0</v>
      </c>
      <c r="BL139" s="16" t="s">
        <v>135</v>
      </c>
      <c r="BM139" s="228" t="s">
        <v>703</v>
      </c>
    </row>
    <row r="140" s="2" customFormat="1">
      <c r="A140" s="37"/>
      <c r="B140" s="38"/>
      <c r="C140" s="39"/>
      <c r="D140" s="232" t="s">
        <v>225</v>
      </c>
      <c r="E140" s="39"/>
      <c r="F140" s="263" t="s">
        <v>704</v>
      </c>
      <c r="G140" s="39"/>
      <c r="H140" s="39"/>
      <c r="I140" s="264"/>
      <c r="J140" s="39"/>
      <c r="K140" s="39"/>
      <c r="L140" s="43"/>
      <c r="M140" s="265"/>
      <c r="N140" s="266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225</v>
      </c>
      <c r="AU140" s="16" t="s">
        <v>83</v>
      </c>
    </row>
    <row r="141" s="12" customFormat="1" ht="22.8" customHeight="1">
      <c r="A141" s="12"/>
      <c r="B141" s="201"/>
      <c r="C141" s="202"/>
      <c r="D141" s="203" t="s">
        <v>72</v>
      </c>
      <c r="E141" s="215" t="s">
        <v>705</v>
      </c>
      <c r="F141" s="215" t="s">
        <v>706</v>
      </c>
      <c r="G141" s="202"/>
      <c r="H141" s="202"/>
      <c r="I141" s="205"/>
      <c r="J141" s="216">
        <f>BK141</f>
        <v>0</v>
      </c>
      <c r="K141" s="202"/>
      <c r="L141" s="207"/>
      <c r="M141" s="208"/>
      <c r="N141" s="209"/>
      <c r="O141" s="209"/>
      <c r="P141" s="210">
        <f>SUM(P142:P144)</f>
        <v>0</v>
      </c>
      <c r="Q141" s="209"/>
      <c r="R141" s="210">
        <f>SUM(R142:R144)</f>
        <v>0</v>
      </c>
      <c r="S141" s="209"/>
      <c r="T141" s="211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2" t="s">
        <v>153</v>
      </c>
      <c r="AT141" s="213" t="s">
        <v>72</v>
      </c>
      <c r="AU141" s="213" t="s">
        <v>81</v>
      </c>
      <c r="AY141" s="212" t="s">
        <v>128</v>
      </c>
      <c r="BK141" s="214">
        <f>SUM(BK142:BK144)</f>
        <v>0</v>
      </c>
    </row>
    <row r="142" s="2" customFormat="1" ht="16.5" customHeight="1">
      <c r="A142" s="37"/>
      <c r="B142" s="38"/>
      <c r="C142" s="217" t="s">
        <v>174</v>
      </c>
      <c r="D142" s="217" t="s">
        <v>130</v>
      </c>
      <c r="E142" s="218" t="s">
        <v>707</v>
      </c>
      <c r="F142" s="219" t="s">
        <v>708</v>
      </c>
      <c r="G142" s="220" t="s">
        <v>674</v>
      </c>
      <c r="H142" s="221">
        <v>1</v>
      </c>
      <c r="I142" s="222"/>
      <c r="J142" s="223">
        <f>ROUND(I142*H142,2)</f>
        <v>0</v>
      </c>
      <c r="K142" s="219" t="s">
        <v>1</v>
      </c>
      <c r="L142" s="43"/>
      <c r="M142" s="224" t="s">
        <v>1</v>
      </c>
      <c r="N142" s="225" t="s">
        <v>38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135</v>
      </c>
      <c r="AT142" s="228" t="s">
        <v>130</v>
      </c>
      <c r="AU142" s="228" t="s">
        <v>83</v>
      </c>
      <c r="AY142" s="16" t="s">
        <v>128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81</v>
      </c>
      <c r="BK142" s="229">
        <f>ROUND(I142*H142,2)</f>
        <v>0</v>
      </c>
      <c r="BL142" s="16" t="s">
        <v>135</v>
      </c>
      <c r="BM142" s="228" t="s">
        <v>709</v>
      </c>
    </row>
    <row r="143" s="2" customFormat="1" ht="16.5" customHeight="1">
      <c r="A143" s="37"/>
      <c r="B143" s="38"/>
      <c r="C143" s="217" t="s">
        <v>156</v>
      </c>
      <c r="D143" s="217" t="s">
        <v>130</v>
      </c>
      <c r="E143" s="218" t="s">
        <v>710</v>
      </c>
      <c r="F143" s="219" t="s">
        <v>711</v>
      </c>
      <c r="G143" s="220" t="s">
        <v>674</v>
      </c>
      <c r="H143" s="221">
        <v>1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38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135</v>
      </c>
      <c r="AT143" s="228" t="s">
        <v>130</v>
      </c>
      <c r="AU143" s="228" t="s">
        <v>83</v>
      </c>
      <c r="AY143" s="16" t="s">
        <v>128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81</v>
      </c>
      <c r="BK143" s="229">
        <f>ROUND(I143*H143,2)</f>
        <v>0</v>
      </c>
      <c r="BL143" s="16" t="s">
        <v>135</v>
      </c>
      <c r="BM143" s="228" t="s">
        <v>712</v>
      </c>
    </row>
    <row r="144" s="2" customFormat="1">
      <c r="A144" s="37"/>
      <c r="B144" s="38"/>
      <c r="C144" s="39"/>
      <c r="D144" s="232" t="s">
        <v>225</v>
      </c>
      <c r="E144" s="39"/>
      <c r="F144" s="263" t="s">
        <v>713</v>
      </c>
      <c r="G144" s="39"/>
      <c r="H144" s="39"/>
      <c r="I144" s="264"/>
      <c r="J144" s="39"/>
      <c r="K144" s="39"/>
      <c r="L144" s="43"/>
      <c r="M144" s="265"/>
      <c r="N144" s="266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225</v>
      </c>
      <c r="AU144" s="16" t="s">
        <v>83</v>
      </c>
    </row>
    <row r="145" s="12" customFormat="1" ht="22.8" customHeight="1">
      <c r="A145" s="12"/>
      <c r="B145" s="201"/>
      <c r="C145" s="202"/>
      <c r="D145" s="203" t="s">
        <v>72</v>
      </c>
      <c r="E145" s="215" t="s">
        <v>714</v>
      </c>
      <c r="F145" s="215" t="s">
        <v>715</v>
      </c>
      <c r="G145" s="202"/>
      <c r="H145" s="202"/>
      <c r="I145" s="205"/>
      <c r="J145" s="216">
        <f>BK145</f>
        <v>0</v>
      </c>
      <c r="K145" s="202"/>
      <c r="L145" s="207"/>
      <c r="M145" s="208"/>
      <c r="N145" s="209"/>
      <c r="O145" s="209"/>
      <c r="P145" s="210">
        <f>P146</f>
        <v>0</v>
      </c>
      <c r="Q145" s="209"/>
      <c r="R145" s="210">
        <f>R146</f>
        <v>0</v>
      </c>
      <c r="S145" s="209"/>
      <c r="T145" s="211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2" t="s">
        <v>153</v>
      </c>
      <c r="AT145" s="213" t="s">
        <v>72</v>
      </c>
      <c r="AU145" s="213" t="s">
        <v>81</v>
      </c>
      <c r="AY145" s="212" t="s">
        <v>128</v>
      </c>
      <c r="BK145" s="214">
        <f>BK146</f>
        <v>0</v>
      </c>
    </row>
    <row r="146" s="2" customFormat="1" ht="16.5" customHeight="1">
      <c r="A146" s="37"/>
      <c r="B146" s="38"/>
      <c r="C146" s="217" t="s">
        <v>183</v>
      </c>
      <c r="D146" s="217" t="s">
        <v>130</v>
      </c>
      <c r="E146" s="218" t="s">
        <v>716</v>
      </c>
      <c r="F146" s="219" t="s">
        <v>717</v>
      </c>
      <c r="G146" s="220" t="s">
        <v>674</v>
      </c>
      <c r="H146" s="221">
        <v>1</v>
      </c>
      <c r="I146" s="222"/>
      <c r="J146" s="223">
        <f>ROUND(I146*H146,2)</f>
        <v>0</v>
      </c>
      <c r="K146" s="219" t="s">
        <v>1</v>
      </c>
      <c r="L146" s="43"/>
      <c r="M146" s="224" t="s">
        <v>1</v>
      </c>
      <c r="N146" s="225" t="s">
        <v>38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135</v>
      </c>
      <c r="AT146" s="228" t="s">
        <v>130</v>
      </c>
      <c r="AU146" s="228" t="s">
        <v>83</v>
      </c>
      <c r="AY146" s="16" t="s">
        <v>128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81</v>
      </c>
      <c r="BK146" s="229">
        <f>ROUND(I146*H146,2)</f>
        <v>0</v>
      </c>
      <c r="BL146" s="16" t="s">
        <v>135</v>
      </c>
      <c r="BM146" s="228" t="s">
        <v>718</v>
      </c>
    </row>
    <row r="147" s="12" customFormat="1" ht="22.8" customHeight="1">
      <c r="A147" s="12"/>
      <c r="B147" s="201"/>
      <c r="C147" s="202"/>
      <c r="D147" s="203" t="s">
        <v>72</v>
      </c>
      <c r="E147" s="215" t="s">
        <v>719</v>
      </c>
      <c r="F147" s="215" t="s">
        <v>720</v>
      </c>
      <c r="G147" s="202"/>
      <c r="H147" s="202"/>
      <c r="I147" s="205"/>
      <c r="J147" s="216">
        <f>BK147</f>
        <v>0</v>
      </c>
      <c r="K147" s="202"/>
      <c r="L147" s="207"/>
      <c r="M147" s="208"/>
      <c r="N147" s="209"/>
      <c r="O147" s="209"/>
      <c r="P147" s="210">
        <f>P148</f>
        <v>0</v>
      </c>
      <c r="Q147" s="209"/>
      <c r="R147" s="210">
        <f>R148</f>
        <v>0</v>
      </c>
      <c r="S147" s="209"/>
      <c r="T147" s="211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2" t="s">
        <v>153</v>
      </c>
      <c r="AT147" s="213" t="s">
        <v>72</v>
      </c>
      <c r="AU147" s="213" t="s">
        <v>81</v>
      </c>
      <c r="AY147" s="212" t="s">
        <v>128</v>
      </c>
      <c r="BK147" s="214">
        <f>BK148</f>
        <v>0</v>
      </c>
    </row>
    <row r="148" s="2" customFormat="1" ht="16.5" customHeight="1">
      <c r="A148" s="37"/>
      <c r="B148" s="38"/>
      <c r="C148" s="217" t="s">
        <v>161</v>
      </c>
      <c r="D148" s="217" t="s">
        <v>130</v>
      </c>
      <c r="E148" s="218" t="s">
        <v>721</v>
      </c>
      <c r="F148" s="219" t="s">
        <v>722</v>
      </c>
      <c r="G148" s="220" t="s">
        <v>674</v>
      </c>
      <c r="H148" s="221">
        <v>1</v>
      </c>
      <c r="I148" s="222"/>
      <c r="J148" s="223">
        <f>ROUND(I148*H148,2)</f>
        <v>0</v>
      </c>
      <c r="K148" s="219" t="s">
        <v>1</v>
      </c>
      <c r="L148" s="43"/>
      <c r="M148" s="271" t="s">
        <v>1</v>
      </c>
      <c r="N148" s="272" t="s">
        <v>38</v>
      </c>
      <c r="O148" s="273"/>
      <c r="P148" s="274">
        <f>O148*H148</f>
        <v>0</v>
      </c>
      <c r="Q148" s="274">
        <v>0</v>
      </c>
      <c r="R148" s="274">
        <f>Q148*H148</f>
        <v>0</v>
      </c>
      <c r="S148" s="274">
        <v>0</v>
      </c>
      <c r="T148" s="27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135</v>
      </c>
      <c r="AT148" s="228" t="s">
        <v>130</v>
      </c>
      <c r="AU148" s="228" t="s">
        <v>83</v>
      </c>
      <c r="AY148" s="16" t="s">
        <v>128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81</v>
      </c>
      <c r="BK148" s="229">
        <f>ROUND(I148*H148,2)</f>
        <v>0</v>
      </c>
      <c r="BL148" s="16" t="s">
        <v>135</v>
      </c>
      <c r="BM148" s="228" t="s">
        <v>723</v>
      </c>
    </row>
    <row r="149" s="2" customFormat="1" ht="6.96" customHeight="1">
      <c r="A149" s="37"/>
      <c r="B149" s="65"/>
      <c r="C149" s="66"/>
      <c r="D149" s="66"/>
      <c r="E149" s="66"/>
      <c r="F149" s="66"/>
      <c r="G149" s="66"/>
      <c r="H149" s="66"/>
      <c r="I149" s="66"/>
      <c r="J149" s="66"/>
      <c r="K149" s="66"/>
      <c r="L149" s="43"/>
      <c r="M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</sheetData>
  <sheetProtection sheet="1" autoFilter="0" formatColumns="0" formatRows="0" objects="1" scenarios="1" spinCount="100000" saltValue="gvJ/muVCBhKMvh29MJi7fd3YtzoBCkgwKvC4w33NKq5KxuPdjHgn1bss5rguiqFBaBSvdIR/pKvjs4mu7YvGOQ==" hashValue="xfAvRVRM9ntxsi4w6/yy73SfXeyFH3h26637vJt4ZzGxVy6Y6MW7eAP/1LI7299HKBM6O3Nx5O2ifJ6otoVXBg==" algorithmName="SHA-512" password="CC35"/>
  <autoFilter ref="C122:K14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2021-04-20T06:25:33Z</dcterms:created>
  <dcterms:modified xsi:type="dcterms:W3CDTF">2021-04-20T06:25:38Z</dcterms:modified>
</cp:coreProperties>
</file>